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130" activeTab="0"/>
  </bookViews>
  <sheets>
    <sheet name="plan_wzór" sheetId="1" r:id="rId1"/>
  </sheets>
  <definedNames>
    <definedName name="_xlnm.Print_Area" localSheetId="0">'plan_wzór'!$A$1:$AE$116</definedName>
    <definedName name="_xlnm.Print_Titles" localSheetId="0">'plan_wzór'!$3:$6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W3" authorId="0">
      <text>
        <r>
          <rPr>
            <b/>
            <sz val="9"/>
            <color indexed="8"/>
            <rFont val="Tahoma"/>
            <family val="2"/>
          </rPr>
          <t>WYKASOWAĆ</t>
        </r>
        <r>
          <rPr>
            <sz val="9"/>
            <color indexed="8"/>
            <rFont val="Tahoma"/>
            <family val="2"/>
          </rPr>
          <t xml:space="preserve"> - DLA STUDIÓW DRUGIEGO STOPNIA (2-LETNICH)
</t>
        </r>
      </text>
    </comment>
    <comment ref="G5" authorId="0">
      <text>
        <r>
          <rPr>
            <sz val="8"/>
            <color indexed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UWAGA !!!
</t>
        </r>
        <r>
          <rPr>
            <sz val="8"/>
            <color indexed="8"/>
            <rFont val="Tahoma"/>
            <family val="2"/>
          </rPr>
          <t xml:space="preserve">W KOLUMNIE </t>
        </r>
        <r>
          <rPr>
            <sz val="8"/>
            <color indexed="10"/>
            <rFont val="Tahoma"/>
            <family val="2"/>
          </rPr>
          <t>"7</t>
        </r>
        <r>
          <rPr>
            <b/>
            <sz val="8"/>
            <color indexed="10"/>
            <rFont val="Tahoma"/>
            <family val="2"/>
          </rPr>
          <t>"</t>
        </r>
        <r>
          <rPr>
            <sz val="8"/>
            <color indexed="8"/>
            <rFont val="Tahoma"/>
            <family val="2"/>
          </rPr>
          <t xml:space="preserve"> SĄ FORMUŁY :
1)</t>
        </r>
        <r>
          <rPr>
            <b/>
            <sz val="8"/>
            <color indexed="8"/>
            <rFont val="Tahoma"/>
            <family val="2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</rPr>
          <t xml:space="preserve"> " 8" do "14"
</t>
        </r>
      </text>
    </comment>
  </commentList>
</comments>
</file>

<file path=xl/sharedStrings.xml><?xml version="1.0" encoding="utf-8"?>
<sst xmlns="http://schemas.openxmlformats.org/spreadsheetml/2006/main" count="297" uniqueCount="204">
  <si>
    <t>Liczba godzin zajęć</t>
  </si>
  <si>
    <t>I rok</t>
  </si>
  <si>
    <t>II rok</t>
  </si>
  <si>
    <t>III rok</t>
  </si>
  <si>
    <t>Punkty ECTS uzyskiwane 
w ramach zajęć:</t>
  </si>
  <si>
    <t>1 sem.</t>
  </si>
  <si>
    <t>2 sem.</t>
  </si>
  <si>
    <t>3 sem.</t>
  </si>
  <si>
    <t>4 sem.</t>
  </si>
  <si>
    <t>5 sem.</t>
  </si>
  <si>
    <t>6 sem.</t>
  </si>
  <si>
    <t>L.P.</t>
  </si>
  <si>
    <t>NAZWA GRUPY ZAJĘĆ/
NAZWA ZAJĘĆ</t>
  </si>
  <si>
    <t>KOD
ZAJĘĆ 
USOS</t>
  </si>
  <si>
    <t>punkty ECTS</t>
  </si>
  <si>
    <t>Egzamin po semestrze</t>
  </si>
  <si>
    <t>Zaliczenie po semestrze</t>
  </si>
  <si>
    <t>RAZEM</t>
  </si>
  <si>
    <r>
      <t>W</t>
    </r>
    <r>
      <rPr>
        <sz val="11"/>
        <rFont val="Times New Roman"/>
        <family val="1"/>
      </rPr>
      <t>YKŁADY</t>
    </r>
  </si>
  <si>
    <r>
      <t>Ć</t>
    </r>
    <r>
      <rPr>
        <sz val="11"/>
        <rFont val="Times New Roman"/>
        <family val="1"/>
      </rPr>
      <t>WICZENIA</t>
    </r>
  </si>
  <si>
    <r>
      <t>K</t>
    </r>
    <r>
      <rPr>
        <sz val="11"/>
        <rFont val="Times New Roman"/>
        <family val="1"/>
      </rPr>
      <t>ONWERSATORIA</t>
    </r>
  </si>
  <si>
    <r>
      <t>L</t>
    </r>
    <r>
      <rPr>
        <sz val="11"/>
        <rFont val="Times New Roman"/>
        <family val="1"/>
      </rPr>
      <t>ABORATORIA</t>
    </r>
  </si>
  <si>
    <r>
      <t>LEK</t>
    </r>
    <r>
      <rPr>
        <sz val="11"/>
        <rFont val="Times New Roman"/>
        <family val="1"/>
      </rPr>
      <t>TORATY</t>
    </r>
  </si>
  <si>
    <r>
      <t>S</t>
    </r>
    <r>
      <rPr>
        <sz val="11"/>
        <rFont val="Times New Roman"/>
        <family val="1"/>
      </rPr>
      <t>EMINARIA/</t>
    </r>
    <r>
      <rPr>
        <b/>
        <sz val="11"/>
        <rFont val="Times New Roman"/>
        <family val="1"/>
      </rPr>
      <t>P</t>
    </r>
    <r>
      <rPr>
        <sz val="11"/>
        <rFont val="Times New Roman"/>
        <family val="1"/>
      </rPr>
      <t>ROSEMINARIA</t>
    </r>
  </si>
  <si>
    <r>
      <t>Z</t>
    </r>
    <r>
      <rPr>
        <sz val="11"/>
        <rFont val="Times New Roman"/>
        <family val="1"/>
      </rPr>
      <t xml:space="preserve">AJĘCIA </t>
    </r>
    <r>
      <rPr>
        <b/>
        <sz val="11"/>
        <rFont val="Times New Roman"/>
        <family val="1"/>
      </rPr>
      <t>T</t>
    </r>
    <r>
      <rPr>
        <sz val="11"/>
        <rFont val="Times New Roman"/>
        <family val="1"/>
      </rPr>
      <t>ERENOWE</t>
    </r>
  </si>
  <si>
    <t>WYKŁADY</t>
  </si>
  <si>
    <t>Ć/K/L/LEK/SiP/ZT</t>
  </si>
  <si>
    <t>do wyboru</t>
  </si>
  <si>
    <t>z bezpośrednim udziałem nauczycieli 
akademickich lub innych osób 
prowadzących zajęcia i studentów</t>
  </si>
  <si>
    <t xml:space="preserve">z dziedziny nauk humanistycznych 
lub nauk społecznych* </t>
  </si>
  <si>
    <t>związanych z prowadzoną w uczelni 
działalnością naukową w dyscyplinie 
lub dyscyplinach, do których 
przyporządkowany jest kierunek studiów, 
dla studiów o profilu ogólnoakademickim</t>
  </si>
  <si>
    <t>kształtujących umiejętności praktyczne, 
dla studiów o profilu praktycznymn</t>
  </si>
  <si>
    <t>Grupa Zajęć_ 1 Przedmioty kształcenia ogólnego</t>
  </si>
  <si>
    <t>Język obcy cz. I</t>
  </si>
  <si>
    <t>Język obcy cz. II</t>
  </si>
  <si>
    <t xml:space="preserve">Technologia informacyjna </t>
  </si>
  <si>
    <t>Wychowanie fizyczne/zajęcia alternatywne</t>
  </si>
  <si>
    <t xml:space="preserve">Ochrona własności intelektualnej </t>
  </si>
  <si>
    <t>Grupa Zajęć_ 2  Przedmioty humanistyczne i społeczne</t>
  </si>
  <si>
    <t>Wstęp do filozofii</t>
  </si>
  <si>
    <t>1</t>
  </si>
  <si>
    <t>Wybrane zagadnienia z historii filozofii</t>
  </si>
  <si>
    <t>Antropologiczne podstawy kulturoznawstwa</t>
  </si>
  <si>
    <t>Mitologie europejskie</t>
  </si>
  <si>
    <t xml:space="preserve">Socjologia kultury </t>
  </si>
  <si>
    <t>Semiotyka kultury</t>
  </si>
  <si>
    <t>Kultura krajów sąsiednich</t>
  </si>
  <si>
    <t>Historia sztuki</t>
  </si>
  <si>
    <t>2</t>
  </si>
  <si>
    <t>Historia kultury</t>
  </si>
  <si>
    <t>Metodologia badań kulturoznawczych</t>
  </si>
  <si>
    <t>3</t>
  </si>
  <si>
    <t>Podstawy komunikacji międzykulturowej</t>
  </si>
  <si>
    <t>Komunikacja kulturowa</t>
  </si>
  <si>
    <t>Kulturowe konteksty historii literatury</t>
  </si>
  <si>
    <t>4</t>
  </si>
  <si>
    <t>Język a kultura</t>
  </si>
  <si>
    <t>6</t>
  </si>
  <si>
    <t>Grupa Zajęć_ 3 Przedmioty kulturoznawcze</t>
  </si>
  <si>
    <t>Teatr i widowiska</t>
  </si>
  <si>
    <t>Kultura Podlasia</t>
  </si>
  <si>
    <t>Problemy kultury popularnej</t>
  </si>
  <si>
    <t>Życie kulturalne</t>
  </si>
  <si>
    <t>Film w kulturze</t>
  </si>
  <si>
    <t>Teoria kultury</t>
  </si>
  <si>
    <t>Słowo w kulturze</t>
  </si>
  <si>
    <t>Kultura audiowizualna</t>
  </si>
  <si>
    <t>Warsztaty: teatr., foto., etn.</t>
  </si>
  <si>
    <t>Teoria kultury współczesnej</t>
  </si>
  <si>
    <t>5</t>
  </si>
  <si>
    <t>Muzyka w kulturze</t>
  </si>
  <si>
    <t>Problemy organizacji kultury w Zjednoczonej Europie</t>
  </si>
  <si>
    <t>Formy animacji kultury</t>
  </si>
  <si>
    <t>Diagnostyka potrzeb kulturalnych</t>
  </si>
  <si>
    <t>Metody analizy i interpretacji dzieła:film., plast., teatr., lit.</t>
  </si>
  <si>
    <t xml:space="preserve">Zarządzanie i marketing w instytucjach kultury </t>
  </si>
  <si>
    <t>Grupa Zajęć_ 4 Przedmioty do wyboru z obszaru nauk humanistycznych *</t>
  </si>
  <si>
    <t>Konwersatorium (z zakresu antropologii kultury lub historii kultury)</t>
  </si>
  <si>
    <t>Konwersatorium (w języku angielskim z zakresu historii kultury lub w języku polskim z zakresu medioznawstwa)</t>
  </si>
  <si>
    <t>Konwersatorium (z zakresu medioznawstwa lub sztuki)</t>
  </si>
  <si>
    <t>Konwersatorium (z zakresu komunikacji kulturowej lub antropologii kultury)</t>
  </si>
  <si>
    <t>Konwersatorium (z zakresu sztuki lub literaturoznawstwa)</t>
  </si>
  <si>
    <t>Konwersatorium (z zakresu medioznawstwa lub komunikacji kulturowej)</t>
  </si>
  <si>
    <t>Konwersatorium (z zakresu religioznawstwa lub antropologii kultury)</t>
  </si>
  <si>
    <t>Konwersatorium (z zakresu filozofii kultury lub komunikacji kulturowej)</t>
  </si>
  <si>
    <t>Grupa Zajęć_ 5 Przedmioty dyplomowe</t>
  </si>
  <si>
    <t>Seminarium licencjackie</t>
  </si>
  <si>
    <t>Grupa Zajęć_ 6 Praktyki zawodowe</t>
  </si>
  <si>
    <t>Praktyka zawodowa</t>
  </si>
  <si>
    <t>'3 tyg</t>
  </si>
  <si>
    <t>Grupa Zajęć_ 7 Zajęcia terenowe</t>
  </si>
  <si>
    <t>Objazd naukowy 1</t>
  </si>
  <si>
    <t>Objazd naukowy 2</t>
  </si>
  <si>
    <t>Objazd naukowy 3</t>
  </si>
  <si>
    <t>Grupa Zajęć_ 8a Przedmioty specjalizacyjne - Media i komunikowanie</t>
  </si>
  <si>
    <t>Podstawy antropologii mediów</t>
  </si>
  <si>
    <t>Język w mediach</t>
  </si>
  <si>
    <t>Laboratorium kultury cyfrowej</t>
  </si>
  <si>
    <t>Telewizja w kulturze</t>
  </si>
  <si>
    <t>Analiza przekazów audiowizualnych</t>
  </si>
  <si>
    <t>Warsztaty dziennikarskie (prasowe, radiowe, telewizyjne. Internetowe/filmowe)</t>
  </si>
  <si>
    <t>Zachowania komunikacyjne</t>
  </si>
  <si>
    <t>Komunikacja medialna</t>
  </si>
  <si>
    <t>Komunikacja międzykulturowa</t>
  </si>
  <si>
    <t xml:space="preserve">Reklama i public relations </t>
  </si>
  <si>
    <t>Sztuka nowych mediów</t>
  </si>
  <si>
    <t>Praktyczna stylistyka języka polskiego</t>
  </si>
  <si>
    <t>Grupa Zajęć_ 8b Przedmioty specjalizacyjne - Reklama i public relations</t>
  </si>
  <si>
    <t>Teoria i historia reklamy</t>
  </si>
  <si>
    <t>Podstawy marketingu</t>
  </si>
  <si>
    <t>Komunikowanie wizualne w reklamie i p.r.</t>
  </si>
  <si>
    <t>Antropologia kultury w badaniach marketingowych</t>
  </si>
  <si>
    <t>Teoria i historia public relations</t>
  </si>
  <si>
    <t>Muzyka w reklamie</t>
  </si>
  <si>
    <t xml:space="preserve">Socjologia w badaniach marketingowych </t>
  </si>
  <si>
    <t xml:space="preserve">Psychologia w badaniach marketingowych </t>
  </si>
  <si>
    <t>Media w Polsce</t>
  </si>
  <si>
    <t>Seminarium warsztatowe - public relations</t>
  </si>
  <si>
    <t>Seminarium warsztatowe - reklama</t>
  </si>
  <si>
    <t>Metody autoprezentacji</t>
  </si>
  <si>
    <t>Prawo prasowe i autorskie</t>
  </si>
  <si>
    <t>OGÓŁEM</t>
  </si>
  <si>
    <t>suma kontrolna 1</t>
  </si>
  <si>
    <t>suma kontrolna 2</t>
  </si>
  <si>
    <t>liczba egz./zal.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</si>
  <si>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</si>
  <si>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Procentowy udział liczby punktów ECTS każdej z dyscyplin, do których jest przyporządkowany kierunek studiów, w liczbie punktów ECTS koniecznej do ukończenia studiów, ze wskazaniem dyscypliny wiodącej.</t>
  </si>
  <si>
    <t>Procentowy udział liczby punktów ECTS w ramach zajęć do wyboru w liczbie punktów ECTS koniecznej do ukończenia studiów, w wymiarze nie mniejszym niż 30% liczby punktów ECTS koniecznej do ukończenia studiów.</t>
  </si>
  <si>
    <t>Procentowy udział liczby punktów ECTS w ramach zajęć z bezpośrednim udziałem nauczycieli akademickich lub innych osób prowadzących zajęcia i studentów w liczbie punktów ECTS koniecznej 
do ukończenia studiów, w wymiarze nie mniejszym niż 50% liczby punktów ECTS koniecznej do ukończenia studiów.</t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</si>
  <si>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studiów.</t>
  </si>
  <si>
    <t>Dla studiów o profilu praktycznym – procentowy udział liczby punktów ECTS w ramach zajęć kształtujących umiejętności praktyczne w liczbie punktów ECTS koniecznej do ukończenia studiów, w wymiarze większym niż 50% liczby punktów ECTS koniecznej do ukończenia studiów.</t>
  </si>
  <si>
    <t>Konwersatorium (z zakresu medioznawstwa lub historii kultury - zalecane dla studentów, którzy nie skończyli studiów kulturoznawczych I stopnia)</t>
  </si>
  <si>
    <t xml:space="preserve">Harmonogram realizacji programu studiów od roku akademickiego 2021/2022 </t>
  </si>
  <si>
    <t>forma studiów: STUDIA STACJONARNE PIERWSZEGO STOPNIA KULTUROZNAWSTWA</t>
  </si>
  <si>
    <t>430-KS1-1LEK</t>
  </si>
  <si>
    <t>430-KS1-2LEK</t>
  </si>
  <si>
    <t>430-KS1-1TECH</t>
  </si>
  <si>
    <t>430-KS1-1WF</t>
  </si>
  <si>
    <t>430-KS1-2OWI</t>
  </si>
  <si>
    <t>430-KS1-1WDF</t>
  </si>
  <si>
    <t>430-KS1-1WHS</t>
  </si>
  <si>
    <t>430-KS1-1APK</t>
  </si>
  <si>
    <t>430-KS1-1MEU</t>
  </si>
  <si>
    <t>430-KS1-1SOK</t>
  </si>
  <si>
    <t>430-KS1-1SEK</t>
  </si>
  <si>
    <t>430-KS1-1KKS</t>
  </si>
  <si>
    <t>430-KS1-1HSZ</t>
  </si>
  <si>
    <t>430-KS1-1HKL</t>
  </si>
  <si>
    <t>430-KS1-2MET</t>
  </si>
  <si>
    <t>430-KS1-2PKM</t>
  </si>
  <si>
    <t>430-KS1-2KKL</t>
  </si>
  <si>
    <t>430-KS1-2KKH</t>
  </si>
  <si>
    <t>430-KS1-3JKL</t>
  </si>
  <si>
    <t>430-KS1-1TIW</t>
  </si>
  <si>
    <t>430-KS1-1KPO</t>
  </si>
  <si>
    <t>430-KS1-1PKP</t>
  </si>
  <si>
    <t>430-KS1-1ZKL</t>
  </si>
  <si>
    <t>430-KS1-2FWK</t>
  </si>
  <si>
    <t>430-KS1-2TKL</t>
  </si>
  <si>
    <t>430-KS1-2SKL</t>
  </si>
  <si>
    <t>430-KS1-2KAD</t>
  </si>
  <si>
    <t>430-KS1-2WAR</t>
  </si>
  <si>
    <t>430-KS1-3TKW</t>
  </si>
  <si>
    <t>430-KS1-3MWK</t>
  </si>
  <si>
    <t>430-KS1-3POK</t>
  </si>
  <si>
    <t>430-KS1-3FKL</t>
  </si>
  <si>
    <t>430-KS1-3DPK</t>
  </si>
  <si>
    <t>430-KS1-3MAI</t>
  </si>
  <si>
    <t>430-KS1-3ZMK</t>
  </si>
  <si>
    <t>430-KS1-1KONx</t>
  </si>
  <si>
    <t>430-KS1-2KONx</t>
  </si>
  <si>
    <t>430-KS1-3KONx</t>
  </si>
  <si>
    <t>430-KS1-3SEML</t>
  </si>
  <si>
    <t>430-KS1-1ONK1</t>
  </si>
  <si>
    <t>430-KS1-1PAM</t>
  </si>
  <si>
    <t>430-KS1-1JWM</t>
  </si>
  <si>
    <t>430-KS1-1LKC</t>
  </si>
  <si>
    <t>430-KS1-2TWK</t>
  </si>
  <si>
    <t>430-KS1-2APA</t>
  </si>
  <si>
    <t>430-KS1-2WDM</t>
  </si>
  <si>
    <t>430-KS1-2ZKM</t>
  </si>
  <si>
    <t>430-KS1-2KME</t>
  </si>
  <si>
    <t>430-KS1-2KMK</t>
  </si>
  <si>
    <t>430-KS1-2RPR</t>
  </si>
  <si>
    <t>430-KS1-3SNM</t>
  </si>
  <si>
    <t>430-KS1-3PSP</t>
  </si>
  <si>
    <t>430-KS1-1THR</t>
  </si>
  <si>
    <t>430-KS1-1PMA</t>
  </si>
  <si>
    <t>430-KS1-1KWZ</t>
  </si>
  <si>
    <t>430-KS1-1AKM</t>
  </si>
  <si>
    <t>430-KS1-2THP</t>
  </si>
  <si>
    <t>430-KS1-2MWR</t>
  </si>
  <si>
    <t>430-KS1-2SBM</t>
  </si>
  <si>
    <t>430-KS1-2PBM</t>
  </si>
  <si>
    <t>430-KS1-2PST</t>
  </si>
  <si>
    <t>430-KS1-2MWP</t>
  </si>
  <si>
    <t>430-KS1-2SWP</t>
  </si>
  <si>
    <t>430-KS1-2SWR</t>
  </si>
  <si>
    <t>430-KS1-3MAP</t>
  </si>
  <si>
    <t>430-KS1-3PPA</t>
  </si>
  <si>
    <t>430-KS1-3PZ</t>
  </si>
  <si>
    <t>430-KS1-2ONK2</t>
  </si>
  <si>
    <t>430-KS1-3ONK3</t>
  </si>
  <si>
    <r>
      <t xml:space="preserve">Dyscyplina wiodąca: </t>
    </r>
    <r>
      <rPr>
        <b/>
        <sz val="11"/>
        <color indexed="8"/>
        <rFont val="Times New Roman"/>
        <family val="1"/>
      </rPr>
      <t>Nauki o kulturze i religii</t>
    </r>
    <r>
      <rPr>
        <sz val="11"/>
        <color indexed="8"/>
        <rFont val="Times New Roman"/>
        <family val="1"/>
      </rPr>
      <t xml:space="preserve"> 70%,                                            Filozofia 3%, Językoznawstwo 6%, Literaturoznawstwo 2%, Nauki o sztuce 3%, Nauki o komunikacji społecznej i mediach 3%, Nauki o polityce i administracji 2%, Nauki prawne 2%, Nauki socjologiczne 3%, Nauki o zarządzaniu i jakości 4%, Psychologia 2%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</si>
</sst>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 CE"/>
      <family val="2"/>
    </font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i/>
      <sz val="11"/>
      <color indexed="8"/>
      <name val="Times New Roman"/>
      <family val="1"/>
    </font>
    <font>
      <sz val="8"/>
      <color indexed="8"/>
      <name val="Tahoma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"/>
      <family val="1"/>
    </font>
    <font>
      <b/>
      <sz val="11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left"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49" fontId="2" fillId="33" borderId="0" xfId="0" applyNumberFormat="1" applyFont="1" applyFill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horizontal="left" vertical="center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 shrinkToFit="1"/>
      <protection locked="0"/>
    </xf>
    <xf numFmtId="0" fontId="2" fillId="33" borderId="10" xfId="0" applyFont="1" applyFill="1" applyBorder="1" applyAlignment="1" applyProtection="1">
      <alignment horizontal="center" vertical="center" wrapText="1" shrinkToFi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3" borderId="10" xfId="0" applyFont="1" applyFill="1" applyBorder="1" applyAlignment="1" applyProtection="1">
      <alignment horizontal="center" textRotation="90" wrapText="1" shrinkToFit="1"/>
      <protection locked="0"/>
    </xf>
    <xf numFmtId="0" fontId="2" fillId="33" borderId="10" xfId="0" applyFont="1" applyFill="1" applyBorder="1" applyAlignment="1" applyProtection="1">
      <alignment horizontal="center" textRotation="90" shrinkToFit="1"/>
      <protection locked="0"/>
    </xf>
    <xf numFmtId="0" fontId="3" fillId="33" borderId="12" xfId="0" applyFont="1" applyFill="1" applyBorder="1" applyAlignment="1" applyProtection="1">
      <alignment horizontal="center" textRotation="90" shrinkToFit="1"/>
      <protection locked="0"/>
    </xf>
    <xf numFmtId="0" fontId="3" fillId="33" borderId="13" xfId="0" applyFont="1" applyFill="1" applyBorder="1" applyAlignment="1" applyProtection="1">
      <alignment horizontal="center" textRotation="90" shrinkToFit="1"/>
      <protection locked="0"/>
    </xf>
    <xf numFmtId="0" fontId="3" fillId="33" borderId="13" xfId="0" applyFont="1" applyFill="1" applyBorder="1" applyAlignment="1" applyProtection="1">
      <alignment horizontal="center" textRotation="90" wrapText="1"/>
      <protection locked="0"/>
    </xf>
    <xf numFmtId="0" fontId="3" fillId="33" borderId="13" xfId="0" applyFont="1" applyFill="1" applyBorder="1" applyAlignment="1" applyProtection="1">
      <alignment horizontal="center" textRotation="90" wrapText="1" shrinkToFit="1"/>
      <protection locked="0"/>
    </xf>
    <xf numFmtId="0" fontId="2" fillId="33" borderId="12" xfId="0" applyFont="1" applyFill="1" applyBorder="1" applyAlignment="1" applyProtection="1">
      <alignment horizontal="center" textRotation="90" shrinkToFit="1"/>
      <protection locked="0"/>
    </xf>
    <xf numFmtId="0" fontId="2" fillId="33" borderId="14" xfId="0" applyFont="1" applyFill="1" applyBorder="1" applyAlignment="1" applyProtection="1">
      <alignment horizontal="center" textRotation="90" shrinkToFit="1"/>
      <protection locked="0"/>
    </xf>
    <xf numFmtId="0" fontId="2" fillId="33" borderId="15" xfId="0" applyFont="1" applyFill="1" applyBorder="1" applyAlignment="1" applyProtection="1">
      <alignment horizontal="center" textRotation="90" shrinkToFit="1"/>
      <protection locked="0"/>
    </xf>
    <xf numFmtId="0" fontId="2" fillId="33" borderId="16" xfId="0" applyFont="1" applyFill="1" applyBorder="1" applyAlignment="1" applyProtection="1">
      <alignment horizontal="center" textRotation="90" shrinkToFit="1"/>
      <protection locked="0"/>
    </xf>
    <xf numFmtId="0" fontId="13" fillId="0" borderId="10" xfId="0" applyFont="1" applyFill="1" applyBorder="1" applyAlignment="1">
      <alignment horizontal="center" textRotation="90" wrapText="1"/>
    </xf>
    <xf numFmtId="0" fontId="2" fillId="33" borderId="0" xfId="0" applyFont="1" applyFill="1" applyAlignment="1" applyProtection="1">
      <alignment vertical="center" shrinkToFit="1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49" fontId="2" fillId="0" borderId="18" xfId="0" applyNumberFormat="1" applyFont="1" applyBorder="1" applyAlignment="1" applyProtection="1">
      <alignment horizontal="left" vertical="center" shrinkToFi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33" borderId="24" xfId="0" applyFont="1" applyFill="1" applyBorder="1" applyAlignment="1" applyProtection="1">
      <alignment vertical="center"/>
      <protection locked="0"/>
    </xf>
    <xf numFmtId="0" fontId="2" fillId="33" borderId="18" xfId="0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49" fontId="2" fillId="0" borderId="25" xfId="0" applyNumberFormat="1" applyFont="1" applyBorder="1" applyAlignment="1" applyProtection="1">
      <alignment horizontal="left" vertical="center" shrinkToFit="1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0" fontId="2" fillId="0" borderId="25" xfId="0" applyNumberFormat="1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33" borderId="25" xfId="0" applyFont="1" applyFill="1" applyBorder="1" applyAlignment="1" applyProtection="1">
      <alignment vertical="center"/>
      <protection locked="0"/>
    </xf>
    <xf numFmtId="49" fontId="3" fillId="34" borderId="31" xfId="0" applyNumberFormat="1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3" fillId="34" borderId="31" xfId="0" applyFont="1" applyFill="1" applyBorder="1" applyAlignment="1" applyProtection="1">
      <alignment horizontal="center" vertical="center"/>
      <protection locked="0"/>
    </xf>
    <xf numFmtId="0" fontId="3" fillId="34" borderId="12" xfId="0" applyFont="1" applyFill="1" applyBorder="1" applyAlignment="1" applyProtection="1">
      <alignment horizontal="center" vertical="center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2" fillId="33" borderId="32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3" fillId="33" borderId="33" xfId="0" applyFont="1" applyFill="1" applyBorder="1" applyAlignment="1" applyProtection="1">
      <alignment horizontal="center" vertical="center"/>
      <protection locked="0"/>
    </xf>
    <xf numFmtId="0" fontId="2" fillId="33" borderId="34" xfId="0" applyFont="1" applyFill="1" applyBorder="1" applyAlignment="1" applyProtection="1">
      <alignment horizontal="center" vertical="center"/>
      <protection locked="0"/>
    </xf>
    <xf numFmtId="0" fontId="2" fillId="33" borderId="35" xfId="0" applyFont="1" applyFill="1" applyBorder="1" applyAlignment="1" applyProtection="1">
      <alignment horizontal="center" vertical="center"/>
      <protection locked="0"/>
    </xf>
    <xf numFmtId="0" fontId="2" fillId="33" borderId="36" xfId="0" applyFont="1" applyFill="1" applyBorder="1" applyAlignment="1" applyProtection="1">
      <alignment horizontal="center" vertical="center"/>
      <protection locked="0"/>
    </xf>
    <xf numFmtId="0" fontId="2" fillId="33" borderId="37" xfId="0" applyFont="1" applyFill="1" applyBorder="1" applyAlignment="1" applyProtection="1">
      <alignment horizontal="center" vertical="center"/>
      <protection locked="0"/>
    </xf>
    <xf numFmtId="0" fontId="2" fillId="33" borderId="38" xfId="0" applyFont="1" applyFill="1" applyBorder="1" applyAlignment="1" applyProtection="1">
      <alignment horizontal="center" vertical="center"/>
      <protection locked="0"/>
    </xf>
    <xf numFmtId="0" fontId="2" fillId="33" borderId="37" xfId="0" applyFont="1" applyFill="1" applyBorder="1" applyAlignment="1" applyProtection="1">
      <alignment vertical="center"/>
      <protection locked="0"/>
    </xf>
    <xf numFmtId="0" fontId="2" fillId="33" borderId="36" xfId="0" applyFont="1" applyFill="1" applyBorder="1" applyAlignment="1" applyProtection="1">
      <alignment vertical="center"/>
      <protection locked="0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49" fontId="2" fillId="33" borderId="18" xfId="0" applyNumberFormat="1" applyFont="1" applyFill="1" applyBorder="1" applyAlignment="1" applyProtection="1">
      <alignment horizontal="left" vertical="center"/>
      <protection locked="0"/>
    </xf>
    <xf numFmtId="0" fontId="3" fillId="33" borderId="3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2" fillId="33" borderId="34" xfId="0" applyFont="1" applyFill="1" applyBorder="1" applyAlignment="1" applyProtection="1">
      <alignment vertical="center"/>
      <protection locked="0"/>
    </xf>
    <xf numFmtId="0" fontId="2" fillId="33" borderId="35" xfId="0" applyFont="1" applyFill="1" applyBorder="1" applyAlignment="1" applyProtection="1">
      <alignment vertical="center"/>
      <protection locked="0"/>
    </xf>
    <xf numFmtId="0" fontId="2" fillId="33" borderId="33" xfId="0" applyFont="1" applyFill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 shrinkToFit="1"/>
      <protection locked="0"/>
    </xf>
    <xf numFmtId="49" fontId="2" fillId="0" borderId="33" xfId="0" applyNumberFormat="1" applyFont="1" applyBorder="1" applyAlignment="1" applyProtection="1">
      <alignment horizontal="left" vertical="center" shrinkToFit="1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49" fontId="2" fillId="0" borderId="33" xfId="0" applyNumberFormat="1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49" fontId="2" fillId="33" borderId="18" xfId="0" applyNumberFormat="1" applyFont="1" applyFill="1" applyBorder="1" applyAlignment="1" applyProtection="1">
      <alignment horizontal="center" vertical="center"/>
      <protection locked="0"/>
    </xf>
    <xf numFmtId="0" fontId="2" fillId="33" borderId="41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40" xfId="0" applyFont="1" applyFill="1" applyBorder="1" applyAlignment="1" applyProtection="1">
      <alignment horizontal="center" vertical="center"/>
      <protection locked="0"/>
    </xf>
    <xf numFmtId="49" fontId="2" fillId="33" borderId="33" xfId="0" applyNumberFormat="1" applyFont="1" applyFill="1" applyBorder="1" applyAlignment="1" applyProtection="1">
      <alignment horizontal="left" vertical="center"/>
      <protection locked="0"/>
    </xf>
    <xf numFmtId="0" fontId="3" fillId="33" borderId="43" xfId="0" applyFont="1" applyFill="1" applyBorder="1" applyAlignment="1" applyProtection="1">
      <alignment horizontal="center" vertical="center"/>
      <protection locked="0"/>
    </xf>
    <xf numFmtId="0" fontId="2" fillId="33" borderId="44" xfId="0" applyFont="1" applyFill="1" applyBorder="1" applyAlignment="1" applyProtection="1">
      <alignment horizontal="center" vertical="center"/>
      <protection locked="0"/>
    </xf>
    <xf numFmtId="0" fontId="3" fillId="33" borderId="34" xfId="0" applyFont="1" applyFill="1" applyBorder="1" applyAlignment="1" applyProtection="1">
      <alignment horizontal="center" vertical="center"/>
      <protection locked="0"/>
    </xf>
    <xf numFmtId="0" fontId="3" fillId="33" borderId="41" xfId="0" applyFont="1" applyFill="1" applyBorder="1" applyAlignment="1" applyProtection="1">
      <alignment horizontal="center" vertical="center"/>
      <protection locked="0"/>
    </xf>
    <xf numFmtId="0" fontId="3" fillId="33" borderId="35" xfId="0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 vertical="center" shrinkToFit="1"/>
      <protection locked="0"/>
    </xf>
    <xf numFmtId="49" fontId="2" fillId="33" borderId="18" xfId="0" applyNumberFormat="1" applyFont="1" applyFill="1" applyBorder="1" applyAlignment="1" applyProtection="1">
      <alignment horizontal="left" vertical="center" shrinkToFit="1"/>
      <protection locked="0"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2" fillId="33" borderId="39" xfId="0" applyFont="1" applyFill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 shrinkToFit="1"/>
      <protection locked="0"/>
    </xf>
    <xf numFmtId="49" fontId="2" fillId="0" borderId="46" xfId="0" applyNumberFormat="1" applyFont="1" applyBorder="1" applyAlignment="1" applyProtection="1">
      <alignment horizontal="left" vertical="center" shrinkToFit="1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49" fontId="2" fillId="0" borderId="46" xfId="0" applyNumberFormat="1" applyFont="1" applyBorder="1" applyAlignment="1" applyProtection="1">
      <alignment horizontal="center" vertical="center"/>
      <protection locked="0"/>
    </xf>
    <xf numFmtId="0" fontId="3" fillId="33" borderId="46" xfId="0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33" borderId="48" xfId="0" applyFont="1" applyFill="1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 applyProtection="1">
      <alignment vertical="center"/>
      <protection locked="0"/>
    </xf>
    <xf numFmtId="0" fontId="2" fillId="33" borderId="22" xfId="0" applyFont="1" applyFill="1" applyBorder="1" applyAlignment="1" applyProtection="1">
      <alignment vertical="center"/>
      <protection locked="0"/>
    </xf>
    <xf numFmtId="49" fontId="3" fillId="34" borderId="49" xfId="0" applyNumberFormat="1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49" xfId="0" applyFont="1" applyFill="1" applyBorder="1" applyAlignment="1" applyProtection="1">
      <alignment horizontal="center" vertical="center"/>
      <protection locked="0"/>
    </xf>
    <xf numFmtId="0" fontId="3" fillId="34" borderId="50" xfId="0" applyFont="1" applyFill="1" applyBorder="1" applyAlignment="1" applyProtection="1">
      <alignment horizontal="center" vertical="center"/>
      <protection locked="0"/>
    </xf>
    <xf numFmtId="0" fontId="3" fillId="34" borderId="51" xfId="0" applyFont="1" applyFill="1" applyBorder="1" applyAlignment="1" applyProtection="1">
      <alignment horizontal="center" vertical="center"/>
      <protection locked="0"/>
    </xf>
    <xf numFmtId="0" fontId="3" fillId="34" borderId="52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horizontal="center" vertical="center" shrinkToFit="1"/>
      <protection locked="0"/>
    </xf>
    <xf numFmtId="0" fontId="2" fillId="0" borderId="21" xfId="0" applyNumberFormat="1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33" borderId="54" xfId="0" applyFont="1" applyFill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horizontal="center" vertical="center" shrinkToFit="1"/>
      <protection locked="0"/>
    </xf>
    <xf numFmtId="0" fontId="2" fillId="0" borderId="42" xfId="0" applyNumberFormat="1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49" fontId="2" fillId="0" borderId="42" xfId="0" applyNumberFormat="1" applyFont="1" applyBorder="1" applyAlignment="1" applyProtection="1">
      <alignment horizontal="center" vertical="center"/>
      <protection locked="0"/>
    </xf>
    <xf numFmtId="0" fontId="2" fillId="33" borderId="42" xfId="0" applyFont="1" applyFill="1" applyBorder="1" applyAlignment="1" applyProtection="1">
      <alignment horizontal="center" vertical="center" shrinkToFit="1"/>
      <protection locked="0"/>
    </xf>
    <xf numFmtId="49" fontId="2" fillId="33" borderId="42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NumberFormat="1" applyFont="1" applyBorder="1" applyAlignment="1" applyProtection="1">
      <alignment horizontal="center" vertical="center"/>
      <protection locked="0"/>
    </xf>
    <xf numFmtId="49" fontId="3" fillId="34" borderId="55" xfId="0" applyNumberFormat="1" applyFont="1" applyFill="1" applyBorder="1" applyAlignment="1" applyProtection="1">
      <alignment horizontal="center" vertical="center"/>
      <protection locked="0"/>
    </xf>
    <xf numFmtId="0" fontId="3" fillId="34" borderId="56" xfId="0" applyFont="1" applyFill="1" applyBorder="1" applyAlignment="1" applyProtection="1">
      <alignment horizontal="center" vertical="center"/>
      <protection locked="0"/>
    </xf>
    <xf numFmtId="0" fontId="3" fillId="34" borderId="5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3" fillId="34" borderId="57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 shrinkToFit="1"/>
    </xf>
    <xf numFmtId="0" fontId="2" fillId="0" borderId="11" xfId="0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 shrinkToFit="1"/>
    </xf>
    <xf numFmtId="0" fontId="3" fillId="0" borderId="58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>
      <alignment horizontal="center" vertical="center" shrinkToFit="1"/>
    </xf>
    <xf numFmtId="0" fontId="2" fillId="33" borderId="61" xfId="0" applyFont="1" applyFill="1" applyBorder="1" applyAlignment="1">
      <alignment horizontal="left" vertical="center" shrinkToFit="1"/>
    </xf>
    <xf numFmtId="0" fontId="2" fillId="33" borderId="46" xfId="0" applyFont="1" applyFill="1" applyBorder="1" applyAlignment="1" applyProtection="1">
      <alignment horizontal="center" vertical="center"/>
      <protection locked="0"/>
    </xf>
    <xf numFmtId="49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10" xfId="0" applyFont="1" applyFill="1" applyBorder="1" applyAlignment="1">
      <alignment horizontal="center" vertical="center" shrinkToFit="1"/>
    </xf>
    <xf numFmtId="0" fontId="3" fillId="33" borderId="58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59" xfId="0" applyFont="1" applyFill="1" applyBorder="1" applyAlignment="1" applyProtection="1">
      <alignment horizontal="center" vertical="center"/>
      <protection locked="0"/>
    </xf>
    <xf numFmtId="0" fontId="2" fillId="33" borderId="60" xfId="0" applyFont="1" applyFill="1" applyBorder="1" applyAlignment="1" applyProtection="1">
      <alignment horizontal="center" vertical="center"/>
      <protection locked="0"/>
    </xf>
    <xf numFmtId="0" fontId="2" fillId="33" borderId="62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center" vertical="center" shrinkToFit="1"/>
      <protection locked="0"/>
    </xf>
    <xf numFmtId="0" fontId="2" fillId="33" borderId="49" xfId="0" applyFont="1" applyFill="1" applyBorder="1" applyAlignment="1">
      <alignment horizontal="left" vertical="center" shrinkToFit="1"/>
    </xf>
    <xf numFmtId="0" fontId="2" fillId="33" borderId="63" xfId="0" applyFont="1" applyFill="1" applyBorder="1" applyAlignment="1" applyProtection="1">
      <alignment vertical="center"/>
      <protection locked="0"/>
    </xf>
    <xf numFmtId="0" fontId="2" fillId="33" borderId="24" xfId="0" applyFont="1" applyFill="1" applyBorder="1" applyAlignment="1" applyProtection="1">
      <alignment horizontal="center" vertical="center"/>
      <protection locked="0"/>
    </xf>
    <xf numFmtId="49" fontId="2" fillId="33" borderId="17" xfId="0" applyNumberFormat="1" applyFont="1" applyFill="1" applyBorder="1" applyAlignment="1" applyProtection="1">
      <alignment horizontal="left" vertical="center" shrinkToFit="1"/>
      <protection locked="0"/>
    </xf>
    <xf numFmtId="0" fontId="2" fillId="33" borderId="33" xfId="0" applyFont="1" applyFill="1" applyBorder="1" applyAlignment="1" applyProtection="1">
      <alignment horizontal="center" vertical="center"/>
      <protection locked="0"/>
    </xf>
    <xf numFmtId="0" fontId="2" fillId="33" borderId="46" xfId="0" applyFont="1" applyFill="1" applyBorder="1" applyAlignment="1" applyProtection="1">
      <alignment horizontal="center" vertical="center" shrinkToFit="1"/>
      <protection locked="0"/>
    </xf>
    <xf numFmtId="49" fontId="2" fillId="33" borderId="45" xfId="0" applyNumberFormat="1" applyFont="1" applyFill="1" applyBorder="1" applyAlignment="1" applyProtection="1">
      <alignment horizontal="left" vertical="center" shrinkToFit="1"/>
      <protection locked="0"/>
    </xf>
    <xf numFmtId="49" fontId="2" fillId="33" borderId="46" xfId="0" applyNumberFormat="1" applyFont="1" applyFill="1" applyBorder="1" applyAlignment="1" applyProtection="1">
      <alignment horizontal="center" vertical="center"/>
      <protection locked="0"/>
    </xf>
    <xf numFmtId="0" fontId="2" fillId="33" borderId="47" xfId="0" applyFont="1" applyFill="1" applyBorder="1" applyAlignment="1" applyProtection="1">
      <alignment horizontal="center" vertical="center"/>
      <protection locked="0"/>
    </xf>
    <xf numFmtId="0" fontId="2" fillId="33" borderId="30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49" fontId="2" fillId="0" borderId="17" xfId="0" applyNumberFormat="1" applyFont="1" applyBorder="1" applyAlignment="1" applyProtection="1">
      <alignment horizontal="left" vertical="center" shrinkToFit="1"/>
      <protection locked="0"/>
    </xf>
    <xf numFmtId="0" fontId="2" fillId="33" borderId="18" xfId="0" applyFont="1" applyFill="1" applyBorder="1" applyAlignment="1" applyProtection="1">
      <alignment horizontal="center" vertical="center" shrinkToFit="1"/>
      <protection locked="0"/>
    </xf>
    <xf numFmtId="0" fontId="2" fillId="0" borderId="46" xfId="0" applyFont="1" applyBorder="1" applyAlignment="1" applyProtection="1">
      <alignment horizontal="center" vertical="center" shrinkToFit="1"/>
      <protection locked="0"/>
    </xf>
    <xf numFmtId="49" fontId="2" fillId="0" borderId="45" xfId="0" applyNumberFormat="1" applyFont="1" applyBorder="1" applyAlignment="1" applyProtection="1">
      <alignment horizontal="left" vertical="center" shrinkToFit="1"/>
      <protection locked="0"/>
    </xf>
    <xf numFmtId="0" fontId="2" fillId="33" borderId="64" xfId="0" applyFont="1" applyFill="1" applyBorder="1" applyAlignment="1" applyProtection="1">
      <alignment horizontal="center" vertical="center"/>
      <protection locked="0"/>
    </xf>
    <xf numFmtId="49" fontId="3" fillId="35" borderId="10" xfId="0" applyNumberFormat="1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1" fontId="2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65" xfId="0" applyFont="1" applyFill="1" applyBorder="1" applyAlignment="1" applyProtection="1">
      <alignment vertical="center"/>
      <protection locked="0"/>
    </xf>
    <xf numFmtId="0" fontId="13" fillId="33" borderId="0" xfId="0" applyFont="1" applyFill="1" applyBorder="1" applyAlignment="1" applyProtection="1">
      <alignment horizontal="center" vertical="center"/>
      <protection locked="0"/>
    </xf>
    <xf numFmtId="49" fontId="13" fillId="33" borderId="0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 applyProtection="1">
      <alignment horizontal="center" vertical="center"/>
      <protection locked="0"/>
    </xf>
    <xf numFmtId="0" fontId="15" fillId="33" borderId="0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Alignment="1" applyProtection="1">
      <alignment vertical="center"/>
      <protection locked="0"/>
    </xf>
    <xf numFmtId="0" fontId="13" fillId="33" borderId="66" xfId="0" applyFont="1" applyFill="1" applyBorder="1" applyAlignment="1" applyProtection="1">
      <alignment vertical="center"/>
      <protection locked="0"/>
    </xf>
    <xf numFmtId="0" fontId="13" fillId="33" borderId="12" xfId="0" applyFont="1" applyFill="1" applyBorder="1" applyAlignment="1" applyProtection="1">
      <alignment horizontal="center" vertical="center"/>
      <protection locked="0"/>
    </xf>
    <xf numFmtId="0" fontId="13" fillId="33" borderId="14" xfId="0" applyFont="1" applyFill="1" applyBorder="1" applyAlignment="1" applyProtection="1">
      <alignment horizontal="center" vertical="center"/>
      <protection locked="0"/>
    </xf>
    <xf numFmtId="49" fontId="13" fillId="33" borderId="0" xfId="0" applyNumberFormat="1" applyFont="1" applyFill="1" applyAlignment="1" applyProtection="1">
      <alignment horizontal="center" vertical="center"/>
      <protection locked="0"/>
    </xf>
    <xf numFmtId="0" fontId="15" fillId="33" borderId="0" xfId="0" applyFont="1" applyFill="1" applyAlignment="1" applyProtection="1">
      <alignment horizontal="center" vertical="center"/>
      <protection/>
    </xf>
    <xf numFmtId="0" fontId="2" fillId="0" borderId="67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49" xfId="0" applyFont="1" applyBorder="1" applyAlignment="1">
      <alignment horizontal="left" vertical="center" shrinkToFit="1"/>
    </xf>
    <xf numFmtId="0" fontId="3" fillId="33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58" xfId="0" applyFont="1" applyFill="1" applyBorder="1" applyAlignment="1" applyProtection="1">
      <alignment horizontal="center" vertical="center"/>
      <protection locked="0"/>
    </xf>
    <xf numFmtId="0" fontId="8" fillId="0" borderId="56" xfId="0" applyFont="1" applyBorder="1" applyAlignment="1">
      <alignment horizontal="center" vertical="center" wrapText="1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left" vertical="center" shrinkToFit="1"/>
      <protection locked="0"/>
    </xf>
    <xf numFmtId="0" fontId="3" fillId="34" borderId="58" xfId="0" applyFont="1" applyFill="1" applyBorder="1" applyAlignment="1" applyProtection="1">
      <alignment horizontal="left" vertical="center"/>
      <protection locked="0"/>
    </xf>
    <xf numFmtId="0" fontId="3" fillId="34" borderId="68" xfId="0" applyFont="1" applyFill="1" applyBorder="1" applyAlignment="1" applyProtection="1">
      <alignment horizontal="left" vertical="center"/>
      <protection locked="0"/>
    </xf>
    <xf numFmtId="0" fontId="3" fillId="34" borderId="69" xfId="0" applyFont="1" applyFill="1" applyBorder="1" applyAlignment="1" applyProtection="1">
      <alignment horizontal="left" vertical="center"/>
      <protection locked="0"/>
    </xf>
    <xf numFmtId="0" fontId="3" fillId="33" borderId="70" xfId="0" applyFont="1" applyFill="1" applyBorder="1" applyAlignment="1" applyProtection="1">
      <alignment horizontal="left" vertical="center" shrinkToFit="1"/>
      <protection locked="0"/>
    </xf>
    <xf numFmtId="0" fontId="3" fillId="34" borderId="71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left" vertical="center" shrinkToFit="1"/>
      <protection locked="0"/>
    </xf>
    <xf numFmtId="0" fontId="14" fillId="33" borderId="10" xfId="0" applyFont="1" applyFill="1" applyBorder="1" applyAlignment="1" applyProtection="1">
      <alignment horizontal="center" vertical="center" shrinkToFit="1"/>
      <protection locked="0"/>
    </xf>
    <xf numFmtId="0" fontId="3" fillId="35" borderId="10" xfId="0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right" vertical="center" shrinkToFit="1"/>
      <protection locked="0"/>
    </xf>
    <xf numFmtId="1" fontId="13" fillId="33" borderId="49" xfId="0" applyNumberFormat="1" applyFont="1" applyFill="1" applyBorder="1" applyAlignment="1" applyProtection="1">
      <alignment horizontal="center" vertical="center" shrinkToFit="1"/>
      <protection locked="0"/>
    </xf>
    <xf numFmtId="0" fontId="15" fillId="33" borderId="44" xfId="0" applyFont="1" applyFill="1" applyBorder="1" applyAlignment="1" applyProtection="1">
      <alignment horizontal="right" vertical="center"/>
      <protection locked="0"/>
    </xf>
    <xf numFmtId="0" fontId="13" fillId="0" borderId="20" xfId="0" applyFont="1" applyFill="1" applyBorder="1" applyAlignment="1" applyProtection="1">
      <alignment horizontal="justify" vertical="center" wrapText="1"/>
      <protection locked="0"/>
    </xf>
    <xf numFmtId="0" fontId="13" fillId="0" borderId="20" xfId="0" applyFont="1" applyFill="1" applyBorder="1" applyAlignment="1">
      <alignment horizontal="justify" vertical="center" wrapText="1"/>
    </xf>
    <xf numFmtId="0" fontId="13" fillId="0" borderId="20" xfId="0" applyFont="1" applyFill="1" applyBorder="1" applyAlignment="1" applyProtection="1">
      <alignment horizontal="center" vertical="center" wrapText="1"/>
      <protection locked="0"/>
    </xf>
    <xf numFmtId="2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20" xfId="0" applyNumberFormat="1" applyFont="1" applyFill="1" applyBorder="1" applyAlignment="1" applyProtection="1">
      <alignment horizontal="center" vertical="center"/>
      <protection locked="0"/>
    </xf>
    <xf numFmtId="0" fontId="13" fillId="0" borderId="2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45"/>
  <sheetViews>
    <sheetView showGridLines="0" showZeros="0" tabSelected="1" view="pageBreakPreview" zoomScale="90" zoomScaleNormal="80" zoomScaleSheetLayoutView="90" zoomScalePageLayoutView="0" workbookViewId="0" topLeftCell="A85">
      <selection activeCell="AI108" sqref="AI108"/>
    </sheetView>
  </sheetViews>
  <sheetFormatPr defaultColWidth="9.00390625" defaultRowHeight="12.75"/>
  <cols>
    <col min="1" max="1" width="6.75390625" style="1" customWidth="1"/>
    <col min="2" max="2" width="52.375" style="2" customWidth="1"/>
    <col min="3" max="3" width="12.375" style="3" customWidth="1"/>
    <col min="4" max="4" width="5.125" style="2" customWidth="1"/>
    <col min="5" max="5" width="3.75390625" style="2" customWidth="1"/>
    <col min="6" max="6" width="4.00390625" style="2" customWidth="1"/>
    <col min="7" max="7" width="7.625" style="2" customWidth="1"/>
    <col min="8" max="9" width="4.375" style="2" customWidth="1"/>
    <col min="10" max="11" width="4.875" style="2" customWidth="1"/>
    <col min="12" max="12" width="4.75390625" style="2" customWidth="1"/>
    <col min="13" max="15" width="3.75390625" style="2" customWidth="1"/>
    <col min="16" max="16" width="5.00390625" style="2" customWidth="1"/>
    <col min="17" max="17" width="4.625" style="2" customWidth="1"/>
    <col min="18" max="18" width="4.25390625" style="2" customWidth="1"/>
    <col min="19" max="19" width="4.75390625" style="2" customWidth="1"/>
    <col min="20" max="20" width="4.875" style="2" customWidth="1"/>
    <col min="21" max="21" width="5.125" style="2" customWidth="1"/>
    <col min="22" max="22" width="5.375" style="2" customWidth="1"/>
    <col min="23" max="23" width="4.125" style="2" customWidth="1"/>
    <col min="24" max="24" width="5.00390625" style="2" customWidth="1"/>
    <col min="25" max="25" width="3.75390625" style="2" customWidth="1"/>
    <col min="26" max="26" width="4.375" style="2" customWidth="1"/>
    <col min="27" max="27" width="3.75390625" style="2" customWidth="1"/>
    <col min="28" max="29" width="9.125" style="2" customWidth="1"/>
    <col min="30" max="30" width="13.00390625" style="2" customWidth="1"/>
    <col min="31" max="31" width="6.00390625" style="2" customWidth="1"/>
    <col min="32" max="16384" width="9.125" style="2" customWidth="1"/>
  </cols>
  <sheetData>
    <row r="1" spans="1:9" ht="15">
      <c r="A1" s="196" t="s">
        <v>132</v>
      </c>
      <c r="B1" s="196"/>
      <c r="C1" s="196"/>
      <c r="D1" s="196"/>
      <c r="E1" s="196"/>
      <c r="F1" s="196"/>
      <c r="G1" s="196"/>
      <c r="H1" s="196"/>
      <c r="I1" s="196"/>
    </row>
    <row r="2" spans="1:27" ht="19.5" customHeight="1">
      <c r="A2" s="4" t="s">
        <v>133</v>
      </c>
      <c r="B2" s="4"/>
      <c r="C2" s="4"/>
      <c r="D2" s="4"/>
      <c r="E2" s="4"/>
      <c r="F2" s="4"/>
      <c r="Q2" s="5"/>
      <c r="S2" s="5"/>
      <c r="U2" s="5"/>
      <c r="W2" s="5"/>
      <c r="Y2" s="5"/>
      <c r="AA2" s="5"/>
    </row>
    <row r="3" spans="1:31" ht="12.75" customHeight="1">
      <c r="A3" s="6"/>
      <c r="F3" s="7"/>
      <c r="G3" s="197" t="s">
        <v>0</v>
      </c>
      <c r="H3" s="197"/>
      <c r="I3" s="197"/>
      <c r="J3" s="197"/>
      <c r="K3" s="197"/>
      <c r="L3" s="197"/>
      <c r="M3" s="197"/>
      <c r="N3" s="197"/>
      <c r="O3" s="198" t="s">
        <v>1</v>
      </c>
      <c r="P3" s="198"/>
      <c r="Q3" s="198"/>
      <c r="R3" s="198"/>
      <c r="S3" s="198" t="s">
        <v>2</v>
      </c>
      <c r="T3" s="198"/>
      <c r="U3" s="198"/>
      <c r="V3" s="198"/>
      <c r="W3" s="198" t="s">
        <v>3</v>
      </c>
      <c r="X3" s="198"/>
      <c r="Y3" s="198"/>
      <c r="Z3" s="198"/>
      <c r="AA3" s="199" t="s">
        <v>4</v>
      </c>
      <c r="AB3" s="199"/>
      <c r="AC3" s="199"/>
      <c r="AD3" s="199"/>
      <c r="AE3" s="199"/>
    </row>
    <row r="4" spans="1:31" ht="16.5" customHeight="1">
      <c r="A4" s="6"/>
      <c r="F4" s="7"/>
      <c r="G4" s="197"/>
      <c r="H4" s="197"/>
      <c r="I4" s="197"/>
      <c r="J4" s="197"/>
      <c r="K4" s="197"/>
      <c r="L4" s="197"/>
      <c r="M4" s="197"/>
      <c r="N4" s="197"/>
      <c r="O4" s="197" t="s">
        <v>5</v>
      </c>
      <c r="P4" s="197"/>
      <c r="Q4" s="197" t="s">
        <v>6</v>
      </c>
      <c r="R4" s="197"/>
      <c r="S4" s="197" t="s">
        <v>7</v>
      </c>
      <c r="T4" s="197"/>
      <c r="U4" s="197" t="s">
        <v>8</v>
      </c>
      <c r="V4" s="197"/>
      <c r="W4" s="200" t="s">
        <v>9</v>
      </c>
      <c r="X4" s="200"/>
      <c r="Y4" s="197" t="s">
        <v>10</v>
      </c>
      <c r="Z4" s="197"/>
      <c r="AA4" s="199"/>
      <c r="AB4" s="199"/>
      <c r="AC4" s="199"/>
      <c r="AD4" s="199"/>
      <c r="AE4" s="199"/>
    </row>
    <row r="5" spans="1:31" s="24" customFormat="1" ht="182.25" customHeight="1">
      <c r="A5" s="10" t="s">
        <v>11</v>
      </c>
      <c r="B5" s="11" t="s">
        <v>12</v>
      </c>
      <c r="C5" s="12" t="s">
        <v>13</v>
      </c>
      <c r="D5" s="13" t="s">
        <v>14</v>
      </c>
      <c r="E5" s="13" t="s">
        <v>15</v>
      </c>
      <c r="F5" s="13" t="s">
        <v>16</v>
      </c>
      <c r="G5" s="14" t="s">
        <v>17</v>
      </c>
      <c r="H5" s="15" t="s">
        <v>18</v>
      </c>
      <c r="I5" s="16" t="s">
        <v>19</v>
      </c>
      <c r="J5" s="16" t="s">
        <v>20</v>
      </c>
      <c r="K5" s="16" t="s">
        <v>21</v>
      </c>
      <c r="L5" s="16" t="s">
        <v>22</v>
      </c>
      <c r="M5" s="17" t="s">
        <v>23</v>
      </c>
      <c r="N5" s="18" t="s">
        <v>24</v>
      </c>
      <c r="O5" s="19" t="s">
        <v>25</v>
      </c>
      <c r="P5" s="20" t="s">
        <v>26</v>
      </c>
      <c r="Q5" s="19" t="s">
        <v>25</v>
      </c>
      <c r="R5" s="20" t="s">
        <v>26</v>
      </c>
      <c r="S5" s="19" t="s">
        <v>25</v>
      </c>
      <c r="T5" s="20" t="s">
        <v>26</v>
      </c>
      <c r="U5" s="19" t="s">
        <v>25</v>
      </c>
      <c r="V5" s="20" t="s">
        <v>26</v>
      </c>
      <c r="W5" s="19" t="s">
        <v>25</v>
      </c>
      <c r="X5" s="21" t="s">
        <v>26</v>
      </c>
      <c r="Y5" s="22" t="s">
        <v>25</v>
      </c>
      <c r="Z5" s="21" t="s">
        <v>26</v>
      </c>
      <c r="AA5" s="23" t="s">
        <v>27</v>
      </c>
      <c r="AB5" s="23" t="s">
        <v>28</v>
      </c>
      <c r="AC5" s="23" t="s">
        <v>29</v>
      </c>
      <c r="AD5" s="23" t="s">
        <v>30</v>
      </c>
      <c r="AE5" s="23" t="s">
        <v>31</v>
      </c>
    </row>
    <row r="6" spans="1:31" s="27" customFormat="1" ht="1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25">
        <v>15</v>
      </c>
      <c r="P6" s="26">
        <v>16</v>
      </c>
      <c r="Q6" s="25">
        <v>17</v>
      </c>
      <c r="R6" s="26">
        <v>18</v>
      </c>
      <c r="S6" s="25">
        <v>19</v>
      </c>
      <c r="T6" s="26">
        <v>20</v>
      </c>
      <c r="U6" s="25">
        <v>21</v>
      </c>
      <c r="V6" s="26">
        <v>22</v>
      </c>
      <c r="W6" s="25">
        <v>23</v>
      </c>
      <c r="X6" s="26">
        <v>24</v>
      </c>
      <c r="Y6" s="25">
        <v>25</v>
      </c>
      <c r="Z6" s="26">
        <v>26</v>
      </c>
      <c r="AA6" s="26">
        <v>27</v>
      </c>
      <c r="AB6" s="26">
        <v>28</v>
      </c>
      <c r="AC6" s="26">
        <v>29</v>
      </c>
      <c r="AD6" s="26">
        <v>30</v>
      </c>
      <c r="AE6" s="26">
        <v>31</v>
      </c>
    </row>
    <row r="7" spans="1:31" s="28" customFormat="1" ht="16.5" customHeight="1">
      <c r="A7" s="201" t="s">
        <v>32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</row>
    <row r="8" spans="1:31" ht="16.5" customHeight="1">
      <c r="A8" s="29">
        <v>1</v>
      </c>
      <c r="B8" s="30" t="s">
        <v>33</v>
      </c>
      <c r="C8" s="31" t="s">
        <v>134</v>
      </c>
      <c r="D8" s="32">
        <v>3</v>
      </c>
      <c r="E8" s="33"/>
      <c r="F8" s="34">
        <v>2</v>
      </c>
      <c r="G8" s="35">
        <v>60</v>
      </c>
      <c r="H8" s="36"/>
      <c r="I8" s="37"/>
      <c r="J8" s="38"/>
      <c r="K8" s="37"/>
      <c r="L8" s="37">
        <v>60</v>
      </c>
      <c r="M8" s="37"/>
      <c r="N8" s="37"/>
      <c r="O8" s="36"/>
      <c r="P8" s="39">
        <v>30</v>
      </c>
      <c r="Q8" s="36"/>
      <c r="R8" s="39">
        <v>30</v>
      </c>
      <c r="S8" s="36"/>
      <c r="T8" s="39"/>
      <c r="U8" s="36"/>
      <c r="V8" s="39"/>
      <c r="W8" s="36"/>
      <c r="X8" s="39"/>
      <c r="Y8" s="36"/>
      <c r="Z8" s="40"/>
      <c r="AA8" s="41">
        <v>3</v>
      </c>
      <c r="AB8" s="41">
        <v>2.5</v>
      </c>
      <c r="AC8" s="41"/>
      <c r="AD8" s="41">
        <v>1</v>
      </c>
      <c r="AE8" s="41"/>
    </row>
    <row r="9" spans="1:31" ht="16.5" customHeight="1">
      <c r="A9" s="29">
        <v>2</v>
      </c>
      <c r="B9" s="30" t="s">
        <v>34</v>
      </c>
      <c r="C9" s="31" t="s">
        <v>135</v>
      </c>
      <c r="D9" s="32">
        <v>3</v>
      </c>
      <c r="E9" s="34">
        <v>4</v>
      </c>
      <c r="F9" s="33"/>
      <c r="G9" s="35">
        <v>60</v>
      </c>
      <c r="H9" s="36"/>
      <c r="I9" s="37"/>
      <c r="J9" s="38"/>
      <c r="K9" s="37"/>
      <c r="L9" s="37">
        <v>60</v>
      </c>
      <c r="M9" s="37"/>
      <c r="N9" s="37"/>
      <c r="O9" s="36"/>
      <c r="P9" s="39"/>
      <c r="Q9" s="36"/>
      <c r="R9" s="39"/>
      <c r="S9" s="36"/>
      <c r="T9" s="39">
        <v>30</v>
      </c>
      <c r="U9" s="36"/>
      <c r="V9" s="39">
        <v>30</v>
      </c>
      <c r="W9" s="36"/>
      <c r="X9" s="39"/>
      <c r="Y9" s="36"/>
      <c r="Z9" s="40"/>
      <c r="AA9" s="42">
        <v>3</v>
      </c>
      <c r="AB9" s="42">
        <v>2.5</v>
      </c>
      <c r="AC9" s="42"/>
      <c r="AD9" s="42">
        <v>1</v>
      </c>
      <c r="AE9" s="42"/>
    </row>
    <row r="10" spans="1:31" ht="16.5" customHeight="1">
      <c r="A10" s="29">
        <v>3</v>
      </c>
      <c r="B10" s="43" t="s">
        <v>35</v>
      </c>
      <c r="C10" s="44" t="s">
        <v>136</v>
      </c>
      <c r="D10" s="45">
        <v>1</v>
      </c>
      <c r="E10" s="46"/>
      <c r="F10" s="47">
        <v>1</v>
      </c>
      <c r="G10" s="35">
        <v>15</v>
      </c>
      <c r="H10" s="48"/>
      <c r="I10" s="49"/>
      <c r="J10" s="37"/>
      <c r="K10" s="49">
        <v>15</v>
      </c>
      <c r="L10" s="49"/>
      <c r="M10" s="49"/>
      <c r="N10" s="49"/>
      <c r="O10" s="48"/>
      <c r="P10" s="50">
        <v>15</v>
      </c>
      <c r="Q10" s="48"/>
      <c r="R10" s="50"/>
      <c r="S10" s="48"/>
      <c r="T10" s="50"/>
      <c r="U10" s="48"/>
      <c r="V10" s="50"/>
      <c r="W10" s="48"/>
      <c r="X10" s="50"/>
      <c r="Y10" s="48"/>
      <c r="Z10" s="51"/>
      <c r="AA10" s="42"/>
      <c r="AB10" s="42">
        <v>0.8</v>
      </c>
      <c r="AC10" s="42"/>
      <c r="AD10" s="42">
        <v>0.4</v>
      </c>
      <c r="AE10" s="42"/>
    </row>
    <row r="11" spans="1:31" ht="16.5" customHeight="1">
      <c r="A11" s="29">
        <v>4</v>
      </c>
      <c r="B11" s="30" t="s">
        <v>36</v>
      </c>
      <c r="C11" s="44" t="s">
        <v>137</v>
      </c>
      <c r="D11" s="45">
        <v>0</v>
      </c>
      <c r="E11" s="46"/>
      <c r="F11" s="47">
        <v>2</v>
      </c>
      <c r="G11" s="35">
        <v>60</v>
      </c>
      <c r="H11" s="48"/>
      <c r="I11" s="49">
        <v>60</v>
      </c>
      <c r="J11" s="37"/>
      <c r="K11" s="49"/>
      <c r="L11" s="49"/>
      <c r="M11" s="49"/>
      <c r="N11" s="49"/>
      <c r="O11" s="48"/>
      <c r="P11" s="50">
        <v>30</v>
      </c>
      <c r="Q11" s="48"/>
      <c r="R11" s="50">
        <v>30</v>
      </c>
      <c r="S11" s="48"/>
      <c r="T11" s="50"/>
      <c r="U11" s="48"/>
      <c r="V11" s="50"/>
      <c r="W11" s="48"/>
      <c r="X11" s="50"/>
      <c r="Y11" s="48"/>
      <c r="Z11" s="51"/>
      <c r="AA11" s="42"/>
      <c r="AB11" s="42">
        <v>1</v>
      </c>
      <c r="AC11" s="42"/>
      <c r="AD11" s="42"/>
      <c r="AE11" s="42"/>
    </row>
    <row r="12" spans="1:31" ht="16.5" customHeight="1">
      <c r="A12" s="29">
        <v>5</v>
      </c>
      <c r="B12" s="43" t="s">
        <v>37</v>
      </c>
      <c r="C12" s="44" t="s">
        <v>138</v>
      </c>
      <c r="D12" s="45">
        <v>1</v>
      </c>
      <c r="E12" s="46"/>
      <c r="F12" s="47">
        <v>4</v>
      </c>
      <c r="G12" s="35">
        <v>5</v>
      </c>
      <c r="H12" s="48"/>
      <c r="I12" s="49">
        <v>5</v>
      </c>
      <c r="J12" s="52"/>
      <c r="K12" s="49"/>
      <c r="L12" s="49"/>
      <c r="M12" s="49"/>
      <c r="N12" s="49"/>
      <c r="O12" s="48"/>
      <c r="P12" s="50"/>
      <c r="Q12" s="48"/>
      <c r="R12" s="50"/>
      <c r="S12" s="48"/>
      <c r="T12" s="50"/>
      <c r="U12" s="48"/>
      <c r="V12" s="50">
        <v>5</v>
      </c>
      <c r="W12" s="48"/>
      <c r="X12" s="50"/>
      <c r="Y12" s="48"/>
      <c r="Z12" s="51"/>
      <c r="AA12" s="53"/>
      <c r="AB12" s="53">
        <v>0.2</v>
      </c>
      <c r="AC12" s="53"/>
      <c r="AD12" s="53">
        <v>0.1</v>
      </c>
      <c r="AE12" s="53"/>
    </row>
    <row r="13" spans="1:31" s="28" customFormat="1" ht="16.5" customHeight="1">
      <c r="A13" s="202" t="s">
        <v>17</v>
      </c>
      <c r="B13" s="202"/>
      <c r="C13" s="54"/>
      <c r="D13" s="55">
        <f>SUM(D8:D12)</f>
        <v>8</v>
      </c>
      <c r="E13" s="56"/>
      <c r="F13" s="56"/>
      <c r="G13" s="55">
        <f>SUM(G8:G12)</f>
        <v>200</v>
      </c>
      <c r="H13" s="57">
        <f>SUM(H8:H12)</f>
        <v>0</v>
      </c>
      <c r="I13" s="58">
        <f aca="true" t="shared" si="0" ref="I13:N13">SUM(I8:I12)</f>
        <v>65</v>
      </c>
      <c r="J13" s="58">
        <f t="shared" si="0"/>
        <v>0</v>
      </c>
      <c r="K13" s="58">
        <f t="shared" si="0"/>
        <v>15</v>
      </c>
      <c r="L13" s="58">
        <f t="shared" si="0"/>
        <v>120</v>
      </c>
      <c r="M13" s="58">
        <f>SUM(M8:M12)</f>
        <v>0</v>
      </c>
      <c r="N13" s="59">
        <f t="shared" si="0"/>
        <v>0</v>
      </c>
      <c r="O13" s="57">
        <f aca="true" t="shared" si="1" ref="O13:AE13">SUM(O8:O12)</f>
        <v>0</v>
      </c>
      <c r="P13" s="59">
        <f t="shared" si="1"/>
        <v>75</v>
      </c>
      <c r="Q13" s="57">
        <f t="shared" si="1"/>
        <v>0</v>
      </c>
      <c r="R13" s="59">
        <f t="shared" si="1"/>
        <v>60</v>
      </c>
      <c r="S13" s="57">
        <f t="shared" si="1"/>
        <v>0</v>
      </c>
      <c r="T13" s="59">
        <f t="shared" si="1"/>
        <v>30</v>
      </c>
      <c r="U13" s="57">
        <f t="shared" si="1"/>
        <v>0</v>
      </c>
      <c r="V13" s="59">
        <f t="shared" si="1"/>
        <v>35</v>
      </c>
      <c r="W13" s="57">
        <f t="shared" si="1"/>
        <v>0</v>
      </c>
      <c r="X13" s="59">
        <f t="shared" si="1"/>
        <v>0</v>
      </c>
      <c r="Y13" s="57">
        <f t="shared" si="1"/>
        <v>0</v>
      </c>
      <c r="Z13" s="59">
        <f t="shared" si="1"/>
        <v>0</v>
      </c>
      <c r="AA13" s="59">
        <f t="shared" si="1"/>
        <v>6</v>
      </c>
      <c r="AB13" s="59">
        <f t="shared" si="1"/>
        <v>7</v>
      </c>
      <c r="AC13" s="59">
        <f t="shared" si="1"/>
        <v>0</v>
      </c>
      <c r="AD13" s="59">
        <f t="shared" si="1"/>
        <v>2.5</v>
      </c>
      <c r="AE13" s="59">
        <f t="shared" si="1"/>
        <v>0</v>
      </c>
    </row>
    <row r="14" spans="1:31" ht="16.5" customHeight="1">
      <c r="A14" s="201" t="s">
        <v>38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</row>
    <row r="15" spans="1:31" ht="16.5" customHeight="1">
      <c r="A15" s="60">
        <v>6</v>
      </c>
      <c r="B15" s="61" t="s">
        <v>39</v>
      </c>
      <c r="C15" s="31" t="s">
        <v>139</v>
      </c>
      <c r="D15" s="32">
        <v>2</v>
      </c>
      <c r="E15" s="33" t="s">
        <v>40</v>
      </c>
      <c r="F15" s="33"/>
      <c r="G15" s="62">
        <v>15</v>
      </c>
      <c r="H15" s="36">
        <v>15</v>
      </c>
      <c r="I15" s="37"/>
      <c r="J15" s="38"/>
      <c r="K15" s="37"/>
      <c r="L15" s="37"/>
      <c r="M15" s="37"/>
      <c r="N15" s="37"/>
      <c r="O15" s="36">
        <v>15</v>
      </c>
      <c r="P15" s="39"/>
      <c r="Q15" s="63"/>
      <c r="R15" s="64"/>
      <c r="S15" s="63"/>
      <c r="T15" s="64"/>
      <c r="U15" s="63"/>
      <c r="V15" s="64"/>
      <c r="W15" s="63"/>
      <c r="X15" s="65"/>
      <c r="Y15" s="66"/>
      <c r="Z15" s="67"/>
      <c r="AA15" s="68"/>
      <c r="AB15" s="69">
        <v>1.4</v>
      </c>
      <c r="AC15" s="41"/>
      <c r="AD15" s="41">
        <v>1</v>
      </c>
      <c r="AE15" s="41"/>
    </row>
    <row r="16" spans="1:31" ht="16.5" customHeight="1">
      <c r="A16" s="70">
        <v>7</v>
      </c>
      <c r="B16" s="71" t="s">
        <v>41</v>
      </c>
      <c r="C16" s="72" t="s">
        <v>140</v>
      </c>
      <c r="D16" s="71">
        <v>3</v>
      </c>
      <c r="E16" s="35"/>
      <c r="F16" s="71">
        <v>1</v>
      </c>
      <c r="G16" s="35">
        <v>30</v>
      </c>
      <c r="H16" s="73"/>
      <c r="I16" s="74"/>
      <c r="J16" s="75">
        <v>30</v>
      </c>
      <c r="K16" s="74"/>
      <c r="L16" s="74"/>
      <c r="M16" s="74"/>
      <c r="N16" s="76"/>
      <c r="O16" s="36"/>
      <c r="P16" s="39">
        <v>30</v>
      </c>
      <c r="Q16" s="63"/>
      <c r="R16" s="64"/>
      <c r="S16" s="63"/>
      <c r="T16" s="64"/>
      <c r="U16" s="63"/>
      <c r="V16" s="64"/>
      <c r="W16" s="63"/>
      <c r="X16" s="64"/>
      <c r="Y16" s="63"/>
      <c r="Z16" s="67"/>
      <c r="AA16" s="77"/>
      <c r="AB16" s="78">
        <v>1.4</v>
      </c>
      <c r="AC16" s="79"/>
      <c r="AD16" s="79">
        <v>1</v>
      </c>
      <c r="AE16" s="79"/>
    </row>
    <row r="17" spans="1:31" ht="16.5" customHeight="1">
      <c r="A17" s="80">
        <v>8</v>
      </c>
      <c r="B17" s="81" t="s">
        <v>42</v>
      </c>
      <c r="C17" s="82" t="s">
        <v>141</v>
      </c>
      <c r="D17" s="83">
        <v>4</v>
      </c>
      <c r="E17" s="84" t="s">
        <v>40</v>
      </c>
      <c r="F17" s="84" t="s">
        <v>40</v>
      </c>
      <c r="G17" s="62">
        <v>45</v>
      </c>
      <c r="H17" s="85">
        <v>15</v>
      </c>
      <c r="I17" s="86">
        <v>30</v>
      </c>
      <c r="J17" s="86"/>
      <c r="K17" s="86"/>
      <c r="L17" s="86"/>
      <c r="M17" s="86"/>
      <c r="N17" s="86"/>
      <c r="O17" s="85">
        <v>15</v>
      </c>
      <c r="P17" s="87">
        <v>30</v>
      </c>
      <c r="Q17" s="63"/>
      <c r="R17" s="64"/>
      <c r="S17" s="63"/>
      <c r="T17" s="64"/>
      <c r="U17" s="63"/>
      <c r="V17" s="64"/>
      <c r="W17" s="63"/>
      <c r="X17" s="64"/>
      <c r="Y17" s="63"/>
      <c r="Z17" s="67"/>
      <c r="AA17" s="77"/>
      <c r="AB17" s="78">
        <v>2.2</v>
      </c>
      <c r="AC17" s="79"/>
      <c r="AD17" s="79">
        <v>2.2</v>
      </c>
      <c r="AE17" s="79"/>
    </row>
    <row r="18" spans="1:31" ht="16.5" customHeight="1">
      <c r="A18" s="29">
        <v>9</v>
      </c>
      <c r="B18" s="61" t="s">
        <v>43</v>
      </c>
      <c r="C18" s="31" t="s">
        <v>142</v>
      </c>
      <c r="D18" s="32">
        <v>3</v>
      </c>
      <c r="E18" s="33"/>
      <c r="F18" s="33" t="s">
        <v>40</v>
      </c>
      <c r="G18" s="62">
        <v>30</v>
      </c>
      <c r="H18" s="36"/>
      <c r="I18" s="37">
        <v>30</v>
      </c>
      <c r="J18" s="38"/>
      <c r="K18" s="37"/>
      <c r="L18" s="37"/>
      <c r="M18" s="37"/>
      <c r="N18" s="37"/>
      <c r="O18" s="36"/>
      <c r="P18" s="39">
        <v>30</v>
      </c>
      <c r="Q18" s="63"/>
      <c r="R18" s="64"/>
      <c r="S18" s="63"/>
      <c r="T18" s="64"/>
      <c r="U18" s="63"/>
      <c r="V18" s="64"/>
      <c r="W18" s="63"/>
      <c r="X18" s="64"/>
      <c r="Y18" s="63"/>
      <c r="Z18" s="67"/>
      <c r="AA18" s="77"/>
      <c r="AB18" s="78">
        <v>2.8</v>
      </c>
      <c r="AC18" s="79"/>
      <c r="AD18" s="79">
        <v>2</v>
      </c>
      <c r="AE18" s="79"/>
    </row>
    <row r="19" spans="1:31" ht="16.5" customHeight="1">
      <c r="A19" s="29">
        <v>10</v>
      </c>
      <c r="B19" s="30" t="s">
        <v>44</v>
      </c>
      <c r="C19" s="31" t="s">
        <v>143</v>
      </c>
      <c r="D19" s="32">
        <v>3</v>
      </c>
      <c r="E19" s="33"/>
      <c r="F19" s="33" t="s">
        <v>40</v>
      </c>
      <c r="G19" s="35">
        <v>30</v>
      </c>
      <c r="H19" s="36"/>
      <c r="I19" s="37">
        <v>30</v>
      </c>
      <c r="J19" s="88"/>
      <c r="K19" s="37"/>
      <c r="L19" s="37"/>
      <c r="M19" s="37"/>
      <c r="N19" s="37"/>
      <c r="O19" s="36"/>
      <c r="P19" s="39">
        <v>30</v>
      </c>
      <c r="Q19" s="63"/>
      <c r="R19" s="64"/>
      <c r="S19" s="63"/>
      <c r="T19" s="64"/>
      <c r="U19" s="63"/>
      <c r="V19" s="64"/>
      <c r="W19" s="63"/>
      <c r="X19" s="64"/>
      <c r="Y19" s="63"/>
      <c r="Z19" s="67"/>
      <c r="AA19" s="77"/>
      <c r="AB19" s="78">
        <v>1.4</v>
      </c>
      <c r="AC19" s="79"/>
      <c r="AD19" s="79">
        <v>1</v>
      </c>
      <c r="AE19" s="79"/>
    </row>
    <row r="20" spans="1:31" ht="16.5" customHeight="1">
      <c r="A20" s="70">
        <v>11</v>
      </c>
      <c r="B20" s="92" t="s">
        <v>45</v>
      </c>
      <c r="C20" s="93" t="s">
        <v>144</v>
      </c>
      <c r="D20" s="71">
        <v>1</v>
      </c>
      <c r="E20" s="94"/>
      <c r="F20" s="95">
        <v>1</v>
      </c>
      <c r="G20" s="62">
        <v>15</v>
      </c>
      <c r="H20" s="96"/>
      <c r="I20" s="97"/>
      <c r="J20" s="90">
        <v>15</v>
      </c>
      <c r="K20" s="97"/>
      <c r="L20" s="97"/>
      <c r="M20" s="97"/>
      <c r="N20" s="98"/>
      <c r="O20" s="63"/>
      <c r="P20" s="64">
        <v>15</v>
      </c>
      <c r="Q20" s="63"/>
      <c r="R20" s="64"/>
      <c r="S20" s="63"/>
      <c r="T20" s="64"/>
      <c r="U20" s="63"/>
      <c r="V20" s="64"/>
      <c r="W20" s="63"/>
      <c r="X20" s="64"/>
      <c r="Y20" s="63"/>
      <c r="Z20" s="67"/>
      <c r="AA20" s="77"/>
      <c r="AB20" s="78">
        <v>0.7</v>
      </c>
      <c r="AC20" s="79"/>
      <c r="AD20" s="79">
        <v>0.5</v>
      </c>
      <c r="AE20" s="79"/>
    </row>
    <row r="21" spans="1:31" ht="16.5" customHeight="1">
      <c r="A21" s="70">
        <v>12</v>
      </c>
      <c r="B21" s="99" t="s">
        <v>46</v>
      </c>
      <c r="C21" s="100" t="s">
        <v>145</v>
      </c>
      <c r="D21" s="71">
        <v>3</v>
      </c>
      <c r="E21" s="89" t="s">
        <v>40</v>
      </c>
      <c r="F21" s="89"/>
      <c r="G21" s="62">
        <v>30</v>
      </c>
      <c r="H21" s="101"/>
      <c r="I21" s="75"/>
      <c r="J21" s="91">
        <v>30</v>
      </c>
      <c r="K21" s="75"/>
      <c r="L21" s="75"/>
      <c r="M21" s="75"/>
      <c r="N21" s="75"/>
      <c r="O21" s="101"/>
      <c r="P21" s="102">
        <v>30</v>
      </c>
      <c r="Q21" s="63"/>
      <c r="R21" s="64"/>
      <c r="S21" s="63"/>
      <c r="T21" s="64"/>
      <c r="U21" s="63"/>
      <c r="V21" s="64"/>
      <c r="W21" s="63"/>
      <c r="X21" s="64"/>
      <c r="Y21" s="63"/>
      <c r="Z21" s="67"/>
      <c r="AA21" s="77"/>
      <c r="AB21" s="78">
        <v>1.5</v>
      </c>
      <c r="AC21" s="79"/>
      <c r="AD21" s="79">
        <v>1.5</v>
      </c>
      <c r="AE21" s="79"/>
    </row>
    <row r="22" spans="1:31" ht="16.5" customHeight="1">
      <c r="A22" s="29">
        <v>13</v>
      </c>
      <c r="B22" s="61" t="s">
        <v>47</v>
      </c>
      <c r="C22" s="31" t="s">
        <v>146</v>
      </c>
      <c r="D22" s="32">
        <v>5</v>
      </c>
      <c r="E22" s="33" t="s">
        <v>48</v>
      </c>
      <c r="F22" s="33" t="s">
        <v>48</v>
      </c>
      <c r="G22" s="62">
        <v>60</v>
      </c>
      <c r="H22" s="36">
        <v>30</v>
      </c>
      <c r="I22" s="37">
        <v>30</v>
      </c>
      <c r="J22" s="38"/>
      <c r="K22" s="37"/>
      <c r="L22" s="37"/>
      <c r="M22" s="37"/>
      <c r="N22" s="37"/>
      <c r="O22" s="36"/>
      <c r="P22" s="39"/>
      <c r="Q22" s="63">
        <v>30</v>
      </c>
      <c r="R22" s="64">
        <v>30</v>
      </c>
      <c r="S22" s="63"/>
      <c r="T22" s="64"/>
      <c r="U22" s="63"/>
      <c r="V22" s="64"/>
      <c r="W22" s="63"/>
      <c r="X22" s="64"/>
      <c r="Y22" s="63"/>
      <c r="Z22" s="67"/>
      <c r="AA22" s="77"/>
      <c r="AB22" s="78">
        <v>3.4</v>
      </c>
      <c r="AC22" s="79"/>
      <c r="AD22" s="79">
        <v>3</v>
      </c>
      <c r="AE22" s="79"/>
    </row>
    <row r="23" spans="1:31" ht="16.5" customHeight="1">
      <c r="A23" s="29">
        <v>14</v>
      </c>
      <c r="B23" s="61" t="s">
        <v>49</v>
      </c>
      <c r="C23" s="31" t="s">
        <v>147</v>
      </c>
      <c r="D23" s="32">
        <v>5</v>
      </c>
      <c r="E23" s="33" t="s">
        <v>48</v>
      </c>
      <c r="F23" s="33" t="s">
        <v>48</v>
      </c>
      <c r="G23" s="62">
        <v>60</v>
      </c>
      <c r="H23" s="36">
        <v>30</v>
      </c>
      <c r="I23" s="37">
        <v>30</v>
      </c>
      <c r="J23" s="38"/>
      <c r="K23" s="37"/>
      <c r="L23" s="37"/>
      <c r="M23" s="37"/>
      <c r="N23" s="37"/>
      <c r="O23" s="36"/>
      <c r="P23" s="39"/>
      <c r="Q23" s="63">
        <v>30</v>
      </c>
      <c r="R23" s="64">
        <v>30</v>
      </c>
      <c r="S23" s="63"/>
      <c r="T23" s="64"/>
      <c r="U23" s="63"/>
      <c r="V23" s="64"/>
      <c r="W23" s="63"/>
      <c r="X23" s="64"/>
      <c r="Y23" s="63"/>
      <c r="Z23" s="67"/>
      <c r="AA23" s="77"/>
      <c r="AB23" s="78">
        <v>3</v>
      </c>
      <c r="AC23" s="79"/>
      <c r="AD23" s="79">
        <v>3</v>
      </c>
      <c r="AE23" s="79"/>
    </row>
    <row r="24" spans="1:31" ht="16.5" customHeight="1">
      <c r="A24" s="29">
        <v>15</v>
      </c>
      <c r="B24" s="61" t="s">
        <v>50</v>
      </c>
      <c r="C24" s="31" t="s">
        <v>148</v>
      </c>
      <c r="D24" s="32">
        <v>3</v>
      </c>
      <c r="E24" s="33" t="s">
        <v>51</v>
      </c>
      <c r="F24" s="33" t="s">
        <v>51</v>
      </c>
      <c r="G24" s="62">
        <v>30</v>
      </c>
      <c r="H24" s="36">
        <v>15</v>
      </c>
      <c r="I24" s="37">
        <v>15</v>
      </c>
      <c r="J24" s="38"/>
      <c r="K24" s="37"/>
      <c r="L24" s="37"/>
      <c r="M24" s="37"/>
      <c r="N24" s="37"/>
      <c r="O24" s="36"/>
      <c r="P24" s="39"/>
      <c r="Q24" s="63"/>
      <c r="R24" s="64"/>
      <c r="S24" s="63">
        <v>15</v>
      </c>
      <c r="T24" s="64">
        <v>15</v>
      </c>
      <c r="U24" s="63"/>
      <c r="V24" s="64"/>
      <c r="W24" s="63"/>
      <c r="X24" s="64"/>
      <c r="Y24" s="63"/>
      <c r="Z24" s="67"/>
      <c r="AA24" s="77"/>
      <c r="AB24" s="78">
        <v>1.6</v>
      </c>
      <c r="AC24" s="79"/>
      <c r="AD24" s="79">
        <v>1.3</v>
      </c>
      <c r="AE24" s="79"/>
    </row>
    <row r="25" spans="1:31" ht="16.5" customHeight="1">
      <c r="A25" s="29">
        <v>16</v>
      </c>
      <c r="B25" s="61" t="s">
        <v>52</v>
      </c>
      <c r="C25" s="31" t="s">
        <v>149</v>
      </c>
      <c r="D25" s="32">
        <v>2</v>
      </c>
      <c r="E25" s="33"/>
      <c r="F25" s="33" t="s">
        <v>51</v>
      </c>
      <c r="G25" s="62">
        <v>15</v>
      </c>
      <c r="H25" s="36">
        <v>15</v>
      </c>
      <c r="I25" s="37"/>
      <c r="J25" s="38"/>
      <c r="K25" s="37"/>
      <c r="L25" s="37"/>
      <c r="M25" s="37"/>
      <c r="N25" s="37"/>
      <c r="O25" s="36"/>
      <c r="P25" s="39"/>
      <c r="Q25" s="101"/>
      <c r="R25" s="102"/>
      <c r="S25" s="101">
        <v>15</v>
      </c>
      <c r="T25" s="102"/>
      <c r="U25" s="101"/>
      <c r="V25" s="102"/>
      <c r="W25" s="101"/>
      <c r="X25" s="102"/>
      <c r="Y25" s="101"/>
      <c r="Z25" s="103"/>
      <c r="AA25" s="77"/>
      <c r="AB25" s="78">
        <v>0.8</v>
      </c>
      <c r="AC25" s="79"/>
      <c r="AD25" s="79">
        <v>0.8</v>
      </c>
      <c r="AE25" s="79"/>
    </row>
    <row r="26" spans="1:31" ht="16.5" customHeight="1">
      <c r="A26" s="29">
        <v>17</v>
      </c>
      <c r="B26" s="61" t="s">
        <v>53</v>
      </c>
      <c r="C26" s="31" t="s">
        <v>150</v>
      </c>
      <c r="D26" s="32">
        <v>3</v>
      </c>
      <c r="E26" s="33" t="s">
        <v>51</v>
      </c>
      <c r="F26" s="33" t="s">
        <v>51</v>
      </c>
      <c r="G26" s="62">
        <v>45</v>
      </c>
      <c r="H26" s="36">
        <v>15</v>
      </c>
      <c r="I26" s="37">
        <v>30</v>
      </c>
      <c r="J26" s="38"/>
      <c r="K26" s="37"/>
      <c r="L26" s="37"/>
      <c r="M26" s="37"/>
      <c r="N26" s="37"/>
      <c r="O26" s="36"/>
      <c r="P26" s="39"/>
      <c r="Q26" s="104"/>
      <c r="R26" s="102"/>
      <c r="S26" s="104">
        <v>15</v>
      </c>
      <c r="T26" s="102">
        <v>30</v>
      </c>
      <c r="U26" s="101"/>
      <c r="V26" s="102"/>
      <c r="W26" s="104"/>
      <c r="X26" s="102"/>
      <c r="Y26" s="101"/>
      <c r="Z26" s="103"/>
      <c r="AA26" s="77"/>
      <c r="AB26" s="78">
        <v>2</v>
      </c>
      <c r="AC26" s="79"/>
      <c r="AD26" s="79">
        <v>2</v>
      </c>
      <c r="AE26" s="79"/>
    </row>
    <row r="27" spans="1:31" ht="16.5" customHeight="1">
      <c r="A27" s="29">
        <v>18</v>
      </c>
      <c r="B27" s="61" t="s">
        <v>54</v>
      </c>
      <c r="C27" s="31" t="s">
        <v>151</v>
      </c>
      <c r="D27" s="32">
        <v>3</v>
      </c>
      <c r="E27" s="33"/>
      <c r="F27" s="33" t="s">
        <v>55</v>
      </c>
      <c r="G27" s="62">
        <v>15</v>
      </c>
      <c r="H27" s="36"/>
      <c r="I27" s="37">
        <v>15</v>
      </c>
      <c r="J27" s="38"/>
      <c r="K27" s="37"/>
      <c r="L27" s="37"/>
      <c r="M27" s="37"/>
      <c r="N27" s="37"/>
      <c r="O27" s="36"/>
      <c r="P27" s="39"/>
      <c r="Q27" s="104"/>
      <c r="R27" s="102"/>
      <c r="S27" s="104"/>
      <c r="T27" s="102"/>
      <c r="U27" s="101"/>
      <c r="V27" s="102">
        <v>15</v>
      </c>
      <c r="W27" s="104"/>
      <c r="X27" s="102"/>
      <c r="Y27" s="101"/>
      <c r="Z27" s="103"/>
      <c r="AA27" s="77"/>
      <c r="AB27" s="78">
        <v>1.6</v>
      </c>
      <c r="AC27" s="79"/>
      <c r="AD27" s="79">
        <v>0.8</v>
      </c>
      <c r="AE27" s="79"/>
    </row>
    <row r="28" spans="1:31" ht="16.5" customHeight="1">
      <c r="A28" s="105">
        <v>19</v>
      </c>
      <c r="B28" s="106" t="s">
        <v>56</v>
      </c>
      <c r="C28" s="107" t="s">
        <v>152</v>
      </c>
      <c r="D28" s="108">
        <v>3</v>
      </c>
      <c r="E28" s="109"/>
      <c r="F28" s="109" t="s">
        <v>57</v>
      </c>
      <c r="G28" s="110">
        <v>15</v>
      </c>
      <c r="H28" s="111">
        <v>15</v>
      </c>
      <c r="I28" s="52"/>
      <c r="J28" s="52"/>
      <c r="K28" s="52"/>
      <c r="L28" s="52"/>
      <c r="M28" s="52"/>
      <c r="N28" s="52"/>
      <c r="O28" s="111"/>
      <c r="P28" s="112"/>
      <c r="Q28" s="101"/>
      <c r="R28" s="102"/>
      <c r="S28" s="104"/>
      <c r="T28" s="113"/>
      <c r="U28" s="101"/>
      <c r="V28" s="102"/>
      <c r="W28" s="104"/>
      <c r="X28" s="113"/>
      <c r="Y28" s="101">
        <v>15</v>
      </c>
      <c r="Z28" s="103"/>
      <c r="AA28" s="114"/>
      <c r="AB28" s="115">
        <v>1.6</v>
      </c>
      <c r="AC28" s="42"/>
      <c r="AD28" s="42">
        <v>0.8</v>
      </c>
      <c r="AE28" s="42"/>
    </row>
    <row r="29" spans="1:39" s="28" customFormat="1" ht="16.5" customHeight="1">
      <c r="A29" s="202" t="s">
        <v>17</v>
      </c>
      <c r="B29" s="202"/>
      <c r="C29" s="116"/>
      <c r="D29" s="117">
        <f>SUM(D15:D28)</f>
        <v>43</v>
      </c>
      <c r="E29" s="118"/>
      <c r="F29" s="118"/>
      <c r="G29" s="55">
        <f aca="true" t="shared" si="2" ref="G29:AE29">SUM(G15:G28)</f>
        <v>435</v>
      </c>
      <c r="H29" s="119">
        <f t="shared" si="2"/>
        <v>150</v>
      </c>
      <c r="I29" s="120">
        <f t="shared" si="2"/>
        <v>210</v>
      </c>
      <c r="J29" s="120">
        <f t="shared" si="2"/>
        <v>75</v>
      </c>
      <c r="K29" s="120">
        <f t="shared" si="2"/>
        <v>0</v>
      </c>
      <c r="L29" s="120">
        <f t="shared" si="2"/>
        <v>0</v>
      </c>
      <c r="M29" s="120">
        <f t="shared" si="2"/>
        <v>0</v>
      </c>
      <c r="N29" s="120">
        <f t="shared" si="2"/>
        <v>0</v>
      </c>
      <c r="O29" s="119">
        <f t="shared" si="2"/>
        <v>30</v>
      </c>
      <c r="P29" s="121">
        <f t="shared" si="2"/>
        <v>165</v>
      </c>
      <c r="Q29" s="119">
        <f t="shared" si="2"/>
        <v>60</v>
      </c>
      <c r="R29" s="121">
        <f t="shared" si="2"/>
        <v>60</v>
      </c>
      <c r="S29" s="119">
        <f t="shared" si="2"/>
        <v>45</v>
      </c>
      <c r="T29" s="121">
        <f t="shared" si="2"/>
        <v>45</v>
      </c>
      <c r="U29" s="119">
        <f t="shared" si="2"/>
        <v>0</v>
      </c>
      <c r="V29" s="121">
        <f t="shared" si="2"/>
        <v>15</v>
      </c>
      <c r="W29" s="119">
        <f t="shared" si="2"/>
        <v>0</v>
      </c>
      <c r="X29" s="121">
        <f t="shared" si="2"/>
        <v>0</v>
      </c>
      <c r="Y29" s="119">
        <f t="shared" si="2"/>
        <v>15</v>
      </c>
      <c r="Z29" s="121">
        <f t="shared" si="2"/>
        <v>0</v>
      </c>
      <c r="AA29" s="55">
        <f t="shared" si="2"/>
        <v>0</v>
      </c>
      <c r="AB29" s="59">
        <f t="shared" si="2"/>
        <v>25.400000000000002</v>
      </c>
      <c r="AC29" s="59">
        <f t="shared" si="2"/>
        <v>0</v>
      </c>
      <c r="AD29" s="59">
        <f t="shared" si="2"/>
        <v>20.900000000000002</v>
      </c>
      <c r="AE29" s="59">
        <f t="shared" si="2"/>
        <v>0</v>
      </c>
      <c r="AG29" s="4"/>
      <c r="AH29" s="4"/>
      <c r="AI29" s="4"/>
      <c r="AJ29" s="4"/>
      <c r="AK29" s="4"/>
      <c r="AL29" s="4"/>
      <c r="AM29" s="4"/>
    </row>
    <row r="30" spans="1:39" ht="16.5" customHeight="1">
      <c r="A30" s="201" t="s">
        <v>58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G30" s="4"/>
      <c r="AH30" s="4"/>
      <c r="AI30" s="4"/>
      <c r="AJ30" s="4"/>
      <c r="AK30" s="4"/>
      <c r="AL30" s="4"/>
      <c r="AM30" s="122"/>
    </row>
    <row r="31" spans="1:39" ht="16.5" customHeight="1">
      <c r="A31" s="83">
        <v>20</v>
      </c>
      <c r="B31" s="123" t="s">
        <v>59</v>
      </c>
      <c r="C31" s="82" t="s">
        <v>153</v>
      </c>
      <c r="D31" s="83">
        <v>3</v>
      </c>
      <c r="E31" s="84"/>
      <c r="F31" s="124">
        <v>1</v>
      </c>
      <c r="G31" s="62">
        <v>30</v>
      </c>
      <c r="H31" s="85"/>
      <c r="I31" s="86">
        <v>30</v>
      </c>
      <c r="J31" s="86"/>
      <c r="K31" s="86"/>
      <c r="L31" s="125"/>
      <c r="M31" s="125"/>
      <c r="N31" s="87"/>
      <c r="O31" s="126"/>
      <c r="P31" s="64">
        <v>30</v>
      </c>
      <c r="Q31" s="63"/>
      <c r="R31" s="64"/>
      <c r="S31" s="63"/>
      <c r="T31" s="64"/>
      <c r="U31" s="63"/>
      <c r="V31" s="64"/>
      <c r="W31" s="63"/>
      <c r="X31" s="64"/>
      <c r="Y31" s="63"/>
      <c r="Z31" s="67"/>
      <c r="AA31" s="127"/>
      <c r="AB31" s="79">
        <v>1.6</v>
      </c>
      <c r="AC31" s="79"/>
      <c r="AD31" s="79">
        <v>1.6</v>
      </c>
      <c r="AE31" s="79"/>
      <c r="AG31" s="122"/>
      <c r="AH31" s="122"/>
      <c r="AI31" s="122"/>
      <c r="AJ31" s="122"/>
      <c r="AK31" s="122"/>
      <c r="AL31" s="122"/>
      <c r="AM31" s="122"/>
    </row>
    <row r="32" spans="1:39" ht="16.5" customHeight="1">
      <c r="A32" s="32">
        <v>21</v>
      </c>
      <c r="B32" s="128" t="s">
        <v>60</v>
      </c>
      <c r="C32" s="31" t="s">
        <v>154</v>
      </c>
      <c r="D32" s="32">
        <v>3</v>
      </c>
      <c r="E32" s="33"/>
      <c r="F32" s="129">
        <v>1</v>
      </c>
      <c r="G32" s="62">
        <v>30</v>
      </c>
      <c r="H32" s="130"/>
      <c r="I32" s="37">
        <v>30</v>
      </c>
      <c r="J32" s="37"/>
      <c r="K32" s="37"/>
      <c r="L32" s="40"/>
      <c r="M32" s="40"/>
      <c r="N32" s="39"/>
      <c r="O32" s="36"/>
      <c r="P32" s="70">
        <v>30</v>
      </c>
      <c r="Q32" s="101"/>
      <c r="R32" s="102"/>
      <c r="S32" s="101"/>
      <c r="T32" s="102"/>
      <c r="U32" s="101"/>
      <c r="V32" s="102"/>
      <c r="W32" s="101"/>
      <c r="X32" s="102"/>
      <c r="Y32" s="101"/>
      <c r="Z32" s="103"/>
      <c r="AA32" s="127"/>
      <c r="AB32" s="79">
        <v>1.6</v>
      </c>
      <c r="AC32" s="79"/>
      <c r="AD32" s="79">
        <v>1.6</v>
      </c>
      <c r="AE32" s="79"/>
      <c r="AG32" s="122"/>
      <c r="AH32" s="122"/>
      <c r="AI32" s="122"/>
      <c r="AJ32" s="122"/>
      <c r="AK32" s="122"/>
      <c r="AL32" s="122"/>
      <c r="AM32" s="122"/>
    </row>
    <row r="33" spans="1:39" ht="16.5" customHeight="1">
      <c r="A33" s="32">
        <v>22</v>
      </c>
      <c r="B33" s="128" t="s">
        <v>61</v>
      </c>
      <c r="C33" s="31" t="s">
        <v>155</v>
      </c>
      <c r="D33" s="32">
        <v>2</v>
      </c>
      <c r="E33" s="33"/>
      <c r="F33" s="129">
        <v>2</v>
      </c>
      <c r="G33" s="62">
        <v>15</v>
      </c>
      <c r="H33" s="130"/>
      <c r="I33" s="37">
        <v>15</v>
      </c>
      <c r="J33" s="37"/>
      <c r="K33" s="37"/>
      <c r="L33" s="40"/>
      <c r="M33" s="40"/>
      <c r="N33" s="39"/>
      <c r="O33" s="36"/>
      <c r="P33" s="70"/>
      <c r="Q33" s="101"/>
      <c r="R33" s="102">
        <v>15</v>
      </c>
      <c r="S33" s="101"/>
      <c r="T33" s="102"/>
      <c r="U33" s="101"/>
      <c r="V33" s="102"/>
      <c r="W33" s="101"/>
      <c r="X33" s="102"/>
      <c r="Y33" s="101"/>
      <c r="Z33" s="103"/>
      <c r="AA33" s="127"/>
      <c r="AB33" s="79">
        <v>1.5</v>
      </c>
      <c r="AC33" s="79"/>
      <c r="AD33" s="79">
        <v>1.5</v>
      </c>
      <c r="AE33" s="79"/>
      <c r="AG33" s="122"/>
      <c r="AH33" s="122"/>
      <c r="AI33" s="122"/>
      <c r="AJ33" s="122"/>
      <c r="AK33" s="122"/>
      <c r="AL33" s="122"/>
      <c r="AM33" s="122"/>
    </row>
    <row r="34" spans="1:39" ht="16.5" customHeight="1">
      <c r="A34" s="32">
        <v>23</v>
      </c>
      <c r="B34" s="128" t="s">
        <v>62</v>
      </c>
      <c r="C34" s="31" t="s">
        <v>156</v>
      </c>
      <c r="D34" s="32">
        <v>2</v>
      </c>
      <c r="E34" s="33"/>
      <c r="F34" s="129">
        <v>2</v>
      </c>
      <c r="G34" s="62">
        <v>30</v>
      </c>
      <c r="H34" s="130"/>
      <c r="I34" s="37">
        <v>30</v>
      </c>
      <c r="J34" s="37"/>
      <c r="K34" s="37"/>
      <c r="L34" s="40"/>
      <c r="M34" s="40"/>
      <c r="N34" s="39"/>
      <c r="O34" s="36"/>
      <c r="P34" s="70"/>
      <c r="Q34" s="101"/>
      <c r="R34" s="102">
        <v>30</v>
      </c>
      <c r="S34" s="101"/>
      <c r="T34" s="102"/>
      <c r="U34" s="101"/>
      <c r="V34" s="102"/>
      <c r="W34" s="101"/>
      <c r="X34" s="102"/>
      <c r="Y34" s="101"/>
      <c r="Z34" s="103"/>
      <c r="AA34" s="127"/>
      <c r="AB34" s="79">
        <v>1</v>
      </c>
      <c r="AC34" s="79"/>
      <c r="AD34" s="79">
        <v>1</v>
      </c>
      <c r="AE34" s="79"/>
      <c r="AG34" s="122"/>
      <c r="AH34" s="122"/>
      <c r="AI34" s="122"/>
      <c r="AJ34" s="122"/>
      <c r="AK34" s="122"/>
      <c r="AL34" s="122"/>
      <c r="AM34" s="122"/>
    </row>
    <row r="35" spans="1:39" ht="16.5" customHeight="1">
      <c r="A35" s="32">
        <v>24</v>
      </c>
      <c r="B35" s="128" t="s">
        <v>63</v>
      </c>
      <c r="C35" s="31" t="s">
        <v>157</v>
      </c>
      <c r="D35" s="32">
        <v>3</v>
      </c>
      <c r="E35" s="33"/>
      <c r="F35" s="129">
        <v>3</v>
      </c>
      <c r="G35" s="62">
        <v>30</v>
      </c>
      <c r="H35" s="130"/>
      <c r="I35" s="37">
        <v>30</v>
      </c>
      <c r="J35" s="37"/>
      <c r="K35" s="37"/>
      <c r="L35" s="40"/>
      <c r="M35" s="40"/>
      <c r="N35" s="39"/>
      <c r="O35" s="36"/>
      <c r="P35" s="70"/>
      <c r="Q35" s="101"/>
      <c r="R35" s="102"/>
      <c r="S35" s="101"/>
      <c r="T35" s="102">
        <v>30</v>
      </c>
      <c r="U35" s="101"/>
      <c r="V35" s="102"/>
      <c r="W35" s="101"/>
      <c r="X35" s="102"/>
      <c r="Y35" s="101"/>
      <c r="Z35" s="103"/>
      <c r="AA35" s="127"/>
      <c r="AB35" s="79">
        <v>1.6</v>
      </c>
      <c r="AC35" s="79"/>
      <c r="AD35" s="79">
        <v>1.6</v>
      </c>
      <c r="AE35" s="79"/>
      <c r="AG35" s="122"/>
      <c r="AH35" s="122"/>
      <c r="AI35" s="122"/>
      <c r="AJ35" s="122"/>
      <c r="AK35" s="122"/>
      <c r="AL35" s="122"/>
      <c r="AM35" s="122"/>
    </row>
    <row r="36" spans="1:39" ht="16.5" customHeight="1">
      <c r="A36" s="32">
        <v>25</v>
      </c>
      <c r="B36" s="128" t="s">
        <v>64</v>
      </c>
      <c r="C36" s="31" t="s">
        <v>158</v>
      </c>
      <c r="D36" s="32">
        <v>5</v>
      </c>
      <c r="E36" s="34">
        <v>3</v>
      </c>
      <c r="F36" s="131" t="s">
        <v>51</v>
      </c>
      <c r="G36" s="62">
        <v>45</v>
      </c>
      <c r="H36" s="130">
        <v>15</v>
      </c>
      <c r="I36" s="37">
        <v>30</v>
      </c>
      <c r="J36" s="37"/>
      <c r="K36" s="37"/>
      <c r="L36" s="40"/>
      <c r="M36" s="40"/>
      <c r="N36" s="39"/>
      <c r="O36" s="36"/>
      <c r="P36" s="70"/>
      <c r="Q36" s="101"/>
      <c r="R36" s="102"/>
      <c r="S36" s="101">
        <v>15</v>
      </c>
      <c r="T36" s="102">
        <v>30</v>
      </c>
      <c r="U36" s="101"/>
      <c r="V36" s="102"/>
      <c r="W36" s="101"/>
      <c r="X36" s="102"/>
      <c r="Y36" s="101"/>
      <c r="Z36" s="103"/>
      <c r="AA36" s="127"/>
      <c r="AB36" s="79">
        <v>2.3</v>
      </c>
      <c r="AC36" s="79"/>
      <c r="AD36" s="79">
        <v>2.3</v>
      </c>
      <c r="AE36" s="79"/>
      <c r="AG36" s="122"/>
      <c r="AH36" s="122"/>
      <c r="AI36" s="122"/>
      <c r="AJ36" s="122"/>
      <c r="AK36" s="122"/>
      <c r="AL36" s="122"/>
      <c r="AM36" s="122"/>
    </row>
    <row r="37" spans="1:39" ht="16.5" customHeight="1">
      <c r="A37" s="32">
        <v>26</v>
      </c>
      <c r="B37" s="128" t="s">
        <v>65</v>
      </c>
      <c r="C37" s="31" t="s">
        <v>159</v>
      </c>
      <c r="D37" s="32">
        <v>3</v>
      </c>
      <c r="E37" s="33"/>
      <c r="F37" s="131" t="s">
        <v>55</v>
      </c>
      <c r="G37" s="62">
        <v>30</v>
      </c>
      <c r="H37" s="130"/>
      <c r="I37" s="37">
        <v>30</v>
      </c>
      <c r="J37" s="37"/>
      <c r="K37" s="37"/>
      <c r="L37" s="40"/>
      <c r="M37" s="40"/>
      <c r="N37" s="39"/>
      <c r="O37" s="36"/>
      <c r="P37" s="70"/>
      <c r="Q37" s="101"/>
      <c r="R37" s="102"/>
      <c r="S37" s="101"/>
      <c r="T37" s="102"/>
      <c r="U37" s="101"/>
      <c r="V37" s="102">
        <v>30</v>
      </c>
      <c r="W37" s="101"/>
      <c r="X37" s="102"/>
      <c r="Y37" s="101"/>
      <c r="Z37" s="103"/>
      <c r="AA37" s="127"/>
      <c r="AB37" s="79">
        <v>1.6</v>
      </c>
      <c r="AC37" s="79"/>
      <c r="AD37" s="79">
        <v>1.6</v>
      </c>
      <c r="AE37" s="79"/>
      <c r="AG37" s="122"/>
      <c r="AH37" s="122"/>
      <c r="AI37" s="122"/>
      <c r="AJ37" s="122"/>
      <c r="AK37" s="122"/>
      <c r="AL37" s="122"/>
      <c r="AM37" s="122"/>
    </row>
    <row r="38" spans="1:39" ht="16.5" customHeight="1">
      <c r="A38" s="32">
        <v>27</v>
      </c>
      <c r="B38" s="128" t="s">
        <v>66</v>
      </c>
      <c r="C38" s="31" t="s">
        <v>160</v>
      </c>
      <c r="D38" s="32">
        <v>5</v>
      </c>
      <c r="E38" s="33" t="s">
        <v>55</v>
      </c>
      <c r="F38" s="131" t="s">
        <v>55</v>
      </c>
      <c r="G38" s="62">
        <v>60</v>
      </c>
      <c r="H38" s="130">
        <v>30</v>
      </c>
      <c r="I38" s="37">
        <v>30</v>
      </c>
      <c r="J38" s="37"/>
      <c r="K38" s="37"/>
      <c r="L38" s="40"/>
      <c r="M38" s="40"/>
      <c r="N38" s="39"/>
      <c r="O38" s="36"/>
      <c r="P38" s="70"/>
      <c r="Q38" s="101"/>
      <c r="R38" s="102"/>
      <c r="S38" s="101"/>
      <c r="T38" s="102"/>
      <c r="U38" s="101">
        <v>30</v>
      </c>
      <c r="V38" s="102">
        <v>30</v>
      </c>
      <c r="W38" s="101"/>
      <c r="X38" s="102"/>
      <c r="Y38" s="101"/>
      <c r="Z38" s="103"/>
      <c r="AA38" s="127"/>
      <c r="AB38" s="79">
        <v>2.9</v>
      </c>
      <c r="AC38" s="79"/>
      <c r="AD38" s="79">
        <v>2.9</v>
      </c>
      <c r="AE38" s="79"/>
      <c r="AG38" s="122"/>
      <c r="AH38" s="122"/>
      <c r="AI38" s="122"/>
      <c r="AJ38" s="122"/>
      <c r="AK38" s="122"/>
      <c r="AL38" s="122"/>
      <c r="AM38" s="122"/>
    </row>
    <row r="39" spans="1:39" ht="16.5" customHeight="1">
      <c r="A39" s="71">
        <v>28</v>
      </c>
      <c r="B39" s="132" t="s">
        <v>67</v>
      </c>
      <c r="C39" s="100" t="s">
        <v>161</v>
      </c>
      <c r="D39" s="71">
        <v>2</v>
      </c>
      <c r="E39" s="89"/>
      <c r="F39" s="133" t="s">
        <v>55</v>
      </c>
      <c r="G39" s="62">
        <v>30</v>
      </c>
      <c r="H39" s="104"/>
      <c r="I39" s="75"/>
      <c r="J39" s="75"/>
      <c r="K39" s="75">
        <v>30</v>
      </c>
      <c r="L39" s="103"/>
      <c r="M39" s="103"/>
      <c r="N39" s="102"/>
      <c r="O39" s="101"/>
      <c r="P39" s="70"/>
      <c r="Q39" s="101"/>
      <c r="R39" s="102"/>
      <c r="S39" s="101"/>
      <c r="T39" s="102"/>
      <c r="U39" s="101"/>
      <c r="V39" s="102">
        <v>30</v>
      </c>
      <c r="W39" s="101"/>
      <c r="X39" s="102"/>
      <c r="Y39" s="101"/>
      <c r="Z39" s="103"/>
      <c r="AA39" s="127">
        <v>2</v>
      </c>
      <c r="AB39" s="79">
        <v>1.4</v>
      </c>
      <c r="AC39" s="79"/>
      <c r="AD39" s="79">
        <v>1.4</v>
      </c>
      <c r="AE39" s="79"/>
      <c r="AG39" s="122"/>
      <c r="AH39" s="122"/>
      <c r="AI39" s="122"/>
      <c r="AJ39" s="122"/>
      <c r="AK39" s="122"/>
      <c r="AL39" s="122"/>
      <c r="AM39" s="122"/>
    </row>
    <row r="40" spans="1:39" ht="16.5" customHeight="1">
      <c r="A40" s="32">
        <v>29</v>
      </c>
      <c r="B40" s="128" t="s">
        <v>68</v>
      </c>
      <c r="C40" s="31" t="s">
        <v>162</v>
      </c>
      <c r="D40" s="32">
        <v>2</v>
      </c>
      <c r="E40" s="33"/>
      <c r="F40" s="131" t="s">
        <v>69</v>
      </c>
      <c r="G40" s="62">
        <v>30</v>
      </c>
      <c r="H40" s="130"/>
      <c r="I40" s="37"/>
      <c r="J40" s="37">
        <v>30</v>
      </c>
      <c r="K40" s="37"/>
      <c r="L40" s="40"/>
      <c r="M40" s="40"/>
      <c r="N40" s="39"/>
      <c r="O40" s="36"/>
      <c r="P40" s="70"/>
      <c r="Q40" s="101"/>
      <c r="R40" s="102"/>
      <c r="S40" s="101"/>
      <c r="T40" s="102"/>
      <c r="U40" s="101"/>
      <c r="V40" s="102"/>
      <c r="W40" s="101"/>
      <c r="X40" s="102">
        <v>30</v>
      </c>
      <c r="Y40" s="101"/>
      <c r="Z40" s="103"/>
      <c r="AA40" s="127"/>
      <c r="AB40" s="79">
        <v>1.2</v>
      </c>
      <c r="AC40" s="79"/>
      <c r="AD40" s="79">
        <v>1.2</v>
      </c>
      <c r="AE40" s="79"/>
      <c r="AG40" s="122"/>
      <c r="AH40" s="122"/>
      <c r="AI40" s="122"/>
      <c r="AJ40" s="122"/>
      <c r="AK40" s="122"/>
      <c r="AL40" s="122"/>
      <c r="AM40" s="122"/>
    </row>
    <row r="41" spans="1:39" ht="16.5" customHeight="1">
      <c r="A41" s="32">
        <v>30</v>
      </c>
      <c r="B41" s="128" t="s">
        <v>70</v>
      </c>
      <c r="C41" s="31" t="s">
        <v>163</v>
      </c>
      <c r="D41" s="32">
        <v>3</v>
      </c>
      <c r="E41" s="33"/>
      <c r="F41" s="131" t="s">
        <v>69</v>
      </c>
      <c r="G41" s="62">
        <v>30</v>
      </c>
      <c r="H41" s="130"/>
      <c r="I41" s="37">
        <v>30</v>
      </c>
      <c r="J41" s="37"/>
      <c r="K41" s="37"/>
      <c r="L41" s="40"/>
      <c r="M41" s="40"/>
      <c r="N41" s="39"/>
      <c r="O41" s="36"/>
      <c r="P41" s="70"/>
      <c r="Q41" s="101"/>
      <c r="R41" s="102"/>
      <c r="S41" s="101"/>
      <c r="T41" s="102"/>
      <c r="U41" s="101"/>
      <c r="V41" s="102"/>
      <c r="W41" s="101"/>
      <c r="X41" s="102">
        <v>30</v>
      </c>
      <c r="Y41" s="101"/>
      <c r="Z41" s="103"/>
      <c r="AA41" s="127"/>
      <c r="AB41" s="79">
        <v>1.6</v>
      </c>
      <c r="AC41" s="79"/>
      <c r="AD41" s="79">
        <v>1.6</v>
      </c>
      <c r="AE41" s="79"/>
      <c r="AG41" s="122"/>
      <c r="AH41" s="122"/>
      <c r="AI41" s="122"/>
      <c r="AJ41" s="122"/>
      <c r="AK41" s="122"/>
      <c r="AL41" s="122"/>
      <c r="AM41" s="122"/>
    </row>
    <row r="42" spans="1:39" ht="16.5" customHeight="1">
      <c r="A42" s="32">
        <v>31</v>
      </c>
      <c r="B42" s="128" t="s">
        <v>71</v>
      </c>
      <c r="C42" s="31" t="s">
        <v>164</v>
      </c>
      <c r="D42" s="32">
        <v>3</v>
      </c>
      <c r="E42" s="33" t="s">
        <v>69</v>
      </c>
      <c r="F42" s="131" t="s">
        <v>69</v>
      </c>
      <c r="G42" s="62">
        <v>25</v>
      </c>
      <c r="H42" s="130">
        <v>10</v>
      </c>
      <c r="I42" s="37">
        <v>15</v>
      </c>
      <c r="J42" s="37"/>
      <c r="K42" s="37"/>
      <c r="L42" s="40"/>
      <c r="M42" s="40"/>
      <c r="N42" s="39"/>
      <c r="O42" s="36"/>
      <c r="P42" s="70"/>
      <c r="Q42" s="101"/>
      <c r="R42" s="102"/>
      <c r="S42" s="101"/>
      <c r="T42" s="102"/>
      <c r="U42" s="101"/>
      <c r="V42" s="102"/>
      <c r="W42" s="101">
        <v>10</v>
      </c>
      <c r="X42" s="102">
        <v>15</v>
      </c>
      <c r="Y42" s="101"/>
      <c r="Z42" s="103"/>
      <c r="AA42" s="127"/>
      <c r="AB42" s="79">
        <v>1.5</v>
      </c>
      <c r="AC42" s="79"/>
      <c r="AD42" s="79">
        <v>1.5</v>
      </c>
      <c r="AE42" s="79"/>
      <c r="AG42" s="122"/>
      <c r="AH42" s="122"/>
      <c r="AI42" s="122"/>
      <c r="AJ42" s="122"/>
      <c r="AK42" s="122"/>
      <c r="AL42" s="122"/>
      <c r="AM42" s="122"/>
    </row>
    <row r="43" spans="1:39" ht="16.5" customHeight="1">
      <c r="A43" s="32">
        <v>32</v>
      </c>
      <c r="B43" s="128" t="s">
        <v>72</v>
      </c>
      <c r="C43" s="31" t="s">
        <v>165</v>
      </c>
      <c r="D43" s="32">
        <v>3</v>
      </c>
      <c r="E43" s="33"/>
      <c r="F43" s="131" t="s">
        <v>69</v>
      </c>
      <c r="G43" s="62">
        <v>30</v>
      </c>
      <c r="H43" s="130"/>
      <c r="I43" s="37">
        <v>30</v>
      </c>
      <c r="J43" s="37"/>
      <c r="K43" s="37"/>
      <c r="L43" s="40"/>
      <c r="M43" s="40"/>
      <c r="N43" s="39"/>
      <c r="O43" s="36"/>
      <c r="P43" s="70"/>
      <c r="Q43" s="101"/>
      <c r="R43" s="102"/>
      <c r="S43" s="101"/>
      <c r="T43" s="102"/>
      <c r="U43" s="101"/>
      <c r="V43" s="102"/>
      <c r="W43" s="101"/>
      <c r="X43" s="102">
        <v>30</v>
      </c>
      <c r="Y43" s="101"/>
      <c r="Z43" s="103"/>
      <c r="AA43" s="127"/>
      <c r="AB43" s="79">
        <v>1.6</v>
      </c>
      <c r="AC43" s="79"/>
      <c r="AD43" s="79">
        <v>1.6</v>
      </c>
      <c r="AE43" s="79"/>
      <c r="AG43" s="122"/>
      <c r="AH43" s="122"/>
      <c r="AI43" s="122"/>
      <c r="AJ43" s="122"/>
      <c r="AK43" s="122"/>
      <c r="AL43" s="122"/>
      <c r="AM43" s="122"/>
    </row>
    <row r="44" spans="1:39" ht="16.5" customHeight="1">
      <c r="A44" s="32">
        <v>33</v>
      </c>
      <c r="B44" s="128" t="s">
        <v>73</v>
      </c>
      <c r="C44" s="31" t="s">
        <v>166</v>
      </c>
      <c r="D44" s="32">
        <v>2</v>
      </c>
      <c r="E44" s="33"/>
      <c r="F44" s="131" t="s">
        <v>69</v>
      </c>
      <c r="G44" s="62">
        <v>15</v>
      </c>
      <c r="H44" s="130"/>
      <c r="I44" s="37">
        <v>15</v>
      </c>
      <c r="J44" s="37"/>
      <c r="K44" s="37"/>
      <c r="L44" s="40"/>
      <c r="M44" s="40"/>
      <c r="N44" s="39"/>
      <c r="O44" s="36"/>
      <c r="P44" s="70"/>
      <c r="Q44" s="101"/>
      <c r="R44" s="102"/>
      <c r="S44" s="101"/>
      <c r="T44" s="102"/>
      <c r="U44" s="101"/>
      <c r="V44" s="102"/>
      <c r="W44" s="101"/>
      <c r="X44" s="102">
        <v>15</v>
      </c>
      <c r="Y44" s="101"/>
      <c r="Z44" s="103"/>
      <c r="AA44" s="127"/>
      <c r="AB44" s="79">
        <v>1</v>
      </c>
      <c r="AC44" s="79"/>
      <c r="AD44" s="79">
        <v>1</v>
      </c>
      <c r="AE44" s="79"/>
      <c r="AG44" s="122"/>
      <c r="AH44" s="122"/>
      <c r="AI44" s="122"/>
      <c r="AJ44" s="122"/>
      <c r="AK44" s="122"/>
      <c r="AL44" s="122"/>
      <c r="AM44" s="122"/>
    </row>
    <row r="45" spans="1:39" ht="16.5" customHeight="1">
      <c r="A45" s="32">
        <v>34</v>
      </c>
      <c r="B45" s="128" t="s">
        <v>74</v>
      </c>
      <c r="C45" s="31" t="s">
        <v>167</v>
      </c>
      <c r="D45" s="32">
        <v>3</v>
      </c>
      <c r="E45" s="33"/>
      <c r="F45" s="131" t="s">
        <v>69</v>
      </c>
      <c r="G45" s="62">
        <v>30</v>
      </c>
      <c r="H45" s="130"/>
      <c r="I45" s="37"/>
      <c r="J45" s="134">
        <v>30</v>
      </c>
      <c r="K45" s="37"/>
      <c r="L45" s="40"/>
      <c r="M45" s="40"/>
      <c r="N45" s="39"/>
      <c r="O45" s="36"/>
      <c r="P45" s="70"/>
      <c r="Q45" s="101"/>
      <c r="R45" s="102"/>
      <c r="S45" s="101"/>
      <c r="T45" s="102"/>
      <c r="U45" s="101"/>
      <c r="V45" s="102"/>
      <c r="W45" s="101"/>
      <c r="X45" s="102">
        <v>30</v>
      </c>
      <c r="Y45" s="101"/>
      <c r="Z45" s="103"/>
      <c r="AA45" s="127">
        <v>3</v>
      </c>
      <c r="AB45" s="79">
        <v>1.6</v>
      </c>
      <c r="AC45" s="79"/>
      <c r="AD45" s="79">
        <v>0.7</v>
      </c>
      <c r="AE45" s="79"/>
      <c r="AG45" s="122"/>
      <c r="AH45" s="122"/>
      <c r="AI45" s="122"/>
      <c r="AJ45" s="122"/>
      <c r="AK45" s="122"/>
      <c r="AL45" s="122"/>
      <c r="AM45" s="122"/>
    </row>
    <row r="46" spans="1:39" ht="16.5" customHeight="1">
      <c r="A46" s="32">
        <v>35</v>
      </c>
      <c r="B46" s="128" t="s">
        <v>75</v>
      </c>
      <c r="C46" s="31" t="s">
        <v>168</v>
      </c>
      <c r="D46" s="32">
        <v>2</v>
      </c>
      <c r="E46" s="33"/>
      <c r="F46" s="131" t="s">
        <v>57</v>
      </c>
      <c r="G46" s="62">
        <v>30</v>
      </c>
      <c r="H46" s="130"/>
      <c r="I46" s="37">
        <v>30</v>
      </c>
      <c r="J46" s="37"/>
      <c r="K46" s="37"/>
      <c r="L46" s="40"/>
      <c r="M46" s="40"/>
      <c r="N46" s="50"/>
      <c r="O46" s="130"/>
      <c r="P46" s="113"/>
      <c r="Q46" s="101"/>
      <c r="R46" s="102"/>
      <c r="S46" s="101"/>
      <c r="T46" s="102"/>
      <c r="U46" s="101"/>
      <c r="V46" s="102"/>
      <c r="W46" s="101"/>
      <c r="X46" s="102"/>
      <c r="Y46" s="101"/>
      <c r="Z46" s="103">
        <v>30</v>
      </c>
      <c r="AA46" s="127"/>
      <c r="AB46" s="79">
        <v>1.4</v>
      </c>
      <c r="AC46" s="79"/>
      <c r="AD46" s="79">
        <v>0.7</v>
      </c>
      <c r="AE46" s="79"/>
      <c r="AG46" s="122"/>
      <c r="AH46" s="122"/>
      <c r="AI46" s="122"/>
      <c r="AJ46" s="122"/>
      <c r="AK46" s="122"/>
      <c r="AL46" s="122"/>
      <c r="AM46" s="122"/>
    </row>
    <row r="47" spans="1:31" s="28" customFormat="1" ht="16.5" customHeight="1">
      <c r="A47" s="202" t="s">
        <v>17</v>
      </c>
      <c r="B47" s="202"/>
      <c r="C47" s="54"/>
      <c r="D47" s="55">
        <f>SUM(D31:D46)</f>
        <v>46</v>
      </c>
      <c r="E47" s="56"/>
      <c r="F47" s="56"/>
      <c r="G47" s="55">
        <f aca="true" t="shared" si="3" ref="G47:AE47">SUM(G31:G46)</f>
        <v>490</v>
      </c>
      <c r="H47" s="57">
        <f t="shared" si="3"/>
        <v>55</v>
      </c>
      <c r="I47" s="58">
        <f t="shared" si="3"/>
        <v>345</v>
      </c>
      <c r="J47" s="58">
        <f t="shared" si="3"/>
        <v>60</v>
      </c>
      <c r="K47" s="58">
        <f t="shared" si="3"/>
        <v>30</v>
      </c>
      <c r="L47" s="58">
        <f t="shared" si="3"/>
        <v>0</v>
      </c>
      <c r="M47" s="58">
        <f t="shared" si="3"/>
        <v>0</v>
      </c>
      <c r="N47" s="59">
        <f t="shared" si="3"/>
        <v>0</v>
      </c>
      <c r="O47" s="57">
        <f t="shared" si="3"/>
        <v>0</v>
      </c>
      <c r="P47" s="59">
        <f t="shared" si="3"/>
        <v>60</v>
      </c>
      <c r="Q47" s="57">
        <f t="shared" si="3"/>
        <v>0</v>
      </c>
      <c r="R47" s="59">
        <f t="shared" si="3"/>
        <v>45</v>
      </c>
      <c r="S47" s="57">
        <f t="shared" si="3"/>
        <v>15</v>
      </c>
      <c r="T47" s="59">
        <f t="shared" si="3"/>
        <v>60</v>
      </c>
      <c r="U47" s="57">
        <f t="shared" si="3"/>
        <v>30</v>
      </c>
      <c r="V47" s="59">
        <f t="shared" si="3"/>
        <v>90</v>
      </c>
      <c r="W47" s="57">
        <f t="shared" si="3"/>
        <v>10</v>
      </c>
      <c r="X47" s="59">
        <f t="shared" si="3"/>
        <v>150</v>
      </c>
      <c r="Y47" s="57">
        <f t="shared" si="3"/>
        <v>0</v>
      </c>
      <c r="Z47" s="59">
        <f t="shared" si="3"/>
        <v>30</v>
      </c>
      <c r="AA47" s="59">
        <f t="shared" si="3"/>
        <v>5</v>
      </c>
      <c r="AB47" s="59">
        <f t="shared" si="3"/>
        <v>25.400000000000006</v>
      </c>
      <c r="AC47" s="59">
        <f t="shared" si="3"/>
        <v>0</v>
      </c>
      <c r="AD47" s="59">
        <f t="shared" si="3"/>
        <v>23.800000000000004</v>
      </c>
      <c r="AE47" s="59">
        <f t="shared" si="3"/>
        <v>0</v>
      </c>
    </row>
    <row r="48" spans="1:31" ht="16.5" customHeight="1">
      <c r="A48" s="201" t="s">
        <v>76</v>
      </c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</row>
    <row r="49" spans="1:31" ht="16.5" customHeight="1">
      <c r="A49" s="32">
        <v>36</v>
      </c>
      <c r="B49" s="30" t="s">
        <v>77</v>
      </c>
      <c r="C49" s="31" t="s">
        <v>169</v>
      </c>
      <c r="D49" s="32">
        <v>3</v>
      </c>
      <c r="E49" s="33"/>
      <c r="F49" s="33" t="s">
        <v>40</v>
      </c>
      <c r="G49" s="35">
        <v>30</v>
      </c>
      <c r="H49" s="36"/>
      <c r="I49" s="37"/>
      <c r="J49" s="71">
        <v>30</v>
      </c>
      <c r="K49" s="37"/>
      <c r="L49" s="37"/>
      <c r="M49" s="37"/>
      <c r="N49" s="37"/>
      <c r="O49" s="36"/>
      <c r="P49" s="39">
        <v>30</v>
      </c>
      <c r="Q49" s="101"/>
      <c r="R49" s="102"/>
      <c r="S49" s="101"/>
      <c r="T49" s="102"/>
      <c r="U49" s="101"/>
      <c r="V49" s="102"/>
      <c r="W49" s="101"/>
      <c r="X49" s="102"/>
      <c r="Y49" s="101"/>
      <c r="Z49" s="103"/>
      <c r="AA49" s="32">
        <v>3</v>
      </c>
      <c r="AB49" s="41">
        <v>2</v>
      </c>
      <c r="AC49" s="41"/>
      <c r="AD49" s="41">
        <v>1</v>
      </c>
      <c r="AE49" s="41"/>
    </row>
    <row r="50" spans="1:31" ht="16.5" customHeight="1">
      <c r="A50" s="32">
        <v>37</v>
      </c>
      <c r="B50" s="30" t="s">
        <v>78</v>
      </c>
      <c r="C50" s="31" t="s">
        <v>169</v>
      </c>
      <c r="D50" s="32">
        <v>3</v>
      </c>
      <c r="E50" s="33"/>
      <c r="F50" s="33" t="s">
        <v>48</v>
      </c>
      <c r="G50" s="35">
        <v>30</v>
      </c>
      <c r="H50" s="36"/>
      <c r="I50" s="37"/>
      <c r="J50" s="71">
        <v>30</v>
      </c>
      <c r="K50" s="37"/>
      <c r="L50" s="37"/>
      <c r="M50" s="37"/>
      <c r="N50" s="37"/>
      <c r="O50" s="36"/>
      <c r="P50" s="39"/>
      <c r="Q50" s="101"/>
      <c r="R50" s="102">
        <v>30</v>
      </c>
      <c r="S50" s="101"/>
      <c r="T50" s="102"/>
      <c r="U50" s="101"/>
      <c r="V50" s="102"/>
      <c r="W50" s="101"/>
      <c r="X50" s="102"/>
      <c r="Y50" s="101"/>
      <c r="Z50" s="103"/>
      <c r="AA50" s="32">
        <v>3</v>
      </c>
      <c r="AB50" s="79">
        <v>2</v>
      </c>
      <c r="AC50" s="79"/>
      <c r="AD50" s="79">
        <v>1</v>
      </c>
      <c r="AE50" s="79"/>
    </row>
    <row r="51" spans="1:31" ht="16.5" customHeight="1">
      <c r="A51" s="32">
        <v>38</v>
      </c>
      <c r="B51" s="30" t="s">
        <v>79</v>
      </c>
      <c r="C51" s="31" t="s">
        <v>169</v>
      </c>
      <c r="D51" s="32">
        <v>3</v>
      </c>
      <c r="E51" s="33"/>
      <c r="F51" s="33" t="s">
        <v>48</v>
      </c>
      <c r="G51" s="35">
        <v>30</v>
      </c>
      <c r="H51" s="36"/>
      <c r="I51" s="37"/>
      <c r="J51" s="71">
        <v>30</v>
      </c>
      <c r="K51" s="37"/>
      <c r="L51" s="37"/>
      <c r="M51" s="37"/>
      <c r="N51" s="37"/>
      <c r="O51" s="36"/>
      <c r="P51" s="39"/>
      <c r="Q51" s="101"/>
      <c r="R51" s="102">
        <v>30</v>
      </c>
      <c r="S51" s="101"/>
      <c r="T51" s="102"/>
      <c r="U51" s="101"/>
      <c r="V51" s="102"/>
      <c r="W51" s="101"/>
      <c r="X51" s="102"/>
      <c r="Y51" s="101"/>
      <c r="Z51" s="103"/>
      <c r="AA51" s="32">
        <v>3</v>
      </c>
      <c r="AB51" s="79">
        <v>2</v>
      </c>
      <c r="AC51" s="79"/>
      <c r="AD51" s="79">
        <v>1</v>
      </c>
      <c r="AE51" s="79"/>
    </row>
    <row r="52" spans="1:31" ht="16.5" customHeight="1">
      <c r="A52" s="32">
        <v>39</v>
      </c>
      <c r="B52" s="30" t="s">
        <v>80</v>
      </c>
      <c r="C52" s="31" t="s">
        <v>170</v>
      </c>
      <c r="D52" s="32">
        <v>3</v>
      </c>
      <c r="E52" s="33"/>
      <c r="F52" s="33" t="s">
        <v>51</v>
      </c>
      <c r="G52" s="35">
        <v>30</v>
      </c>
      <c r="H52" s="36"/>
      <c r="I52" s="37"/>
      <c r="J52" s="71">
        <v>30</v>
      </c>
      <c r="K52" s="37"/>
      <c r="L52" s="37"/>
      <c r="M52" s="37"/>
      <c r="N52" s="37"/>
      <c r="O52" s="36"/>
      <c r="P52" s="39"/>
      <c r="Q52" s="101"/>
      <c r="R52" s="102"/>
      <c r="S52" s="101"/>
      <c r="T52" s="102">
        <v>30</v>
      </c>
      <c r="U52" s="101"/>
      <c r="V52" s="102"/>
      <c r="W52" s="101"/>
      <c r="X52" s="102"/>
      <c r="Y52" s="101"/>
      <c r="Z52" s="103"/>
      <c r="AA52" s="32">
        <v>3</v>
      </c>
      <c r="AB52" s="79">
        <v>2</v>
      </c>
      <c r="AC52" s="79"/>
      <c r="AD52" s="79">
        <v>1</v>
      </c>
      <c r="AE52" s="79"/>
    </row>
    <row r="53" spans="1:31" ht="16.5" customHeight="1">
      <c r="A53" s="32">
        <v>40</v>
      </c>
      <c r="B53" s="30" t="s">
        <v>81</v>
      </c>
      <c r="C53" s="31" t="s">
        <v>170</v>
      </c>
      <c r="D53" s="32">
        <v>3</v>
      </c>
      <c r="E53" s="33"/>
      <c r="F53" s="33" t="s">
        <v>51</v>
      </c>
      <c r="G53" s="35">
        <v>30</v>
      </c>
      <c r="H53" s="36"/>
      <c r="I53" s="37"/>
      <c r="J53" s="71">
        <v>30</v>
      </c>
      <c r="K53" s="37"/>
      <c r="L53" s="37"/>
      <c r="M53" s="37"/>
      <c r="N53" s="37"/>
      <c r="O53" s="36"/>
      <c r="P53" s="39"/>
      <c r="Q53" s="101"/>
      <c r="R53" s="102"/>
      <c r="S53" s="101"/>
      <c r="T53" s="102">
        <v>30</v>
      </c>
      <c r="U53" s="101"/>
      <c r="V53" s="102"/>
      <c r="W53" s="101"/>
      <c r="X53" s="102"/>
      <c r="Y53" s="101"/>
      <c r="Z53" s="103"/>
      <c r="AA53" s="32">
        <v>3</v>
      </c>
      <c r="AB53" s="79">
        <v>2</v>
      </c>
      <c r="AC53" s="79"/>
      <c r="AD53" s="79">
        <v>1</v>
      </c>
      <c r="AE53" s="79"/>
    </row>
    <row r="54" spans="1:31" ht="16.5" customHeight="1">
      <c r="A54" s="32">
        <v>41</v>
      </c>
      <c r="B54" s="30" t="s">
        <v>82</v>
      </c>
      <c r="C54" s="31" t="s">
        <v>170</v>
      </c>
      <c r="D54" s="32">
        <v>3</v>
      </c>
      <c r="E54" s="33"/>
      <c r="F54" s="33" t="s">
        <v>55</v>
      </c>
      <c r="G54" s="35">
        <v>30</v>
      </c>
      <c r="H54" s="36"/>
      <c r="I54" s="37"/>
      <c r="J54" s="71">
        <v>30</v>
      </c>
      <c r="K54" s="37"/>
      <c r="L54" s="37"/>
      <c r="M54" s="37"/>
      <c r="N54" s="37"/>
      <c r="O54" s="36"/>
      <c r="P54" s="39"/>
      <c r="Q54" s="101"/>
      <c r="R54" s="102"/>
      <c r="S54" s="101"/>
      <c r="T54" s="102"/>
      <c r="U54" s="101"/>
      <c r="V54" s="102">
        <v>30</v>
      </c>
      <c r="W54" s="101"/>
      <c r="X54" s="102"/>
      <c r="Y54" s="101"/>
      <c r="Z54" s="103"/>
      <c r="AA54" s="32">
        <v>3</v>
      </c>
      <c r="AB54" s="79">
        <v>2</v>
      </c>
      <c r="AC54" s="79"/>
      <c r="AD54" s="79">
        <v>1</v>
      </c>
      <c r="AE54" s="79"/>
    </row>
    <row r="55" spans="1:31" ht="16.5" customHeight="1">
      <c r="A55" s="32">
        <v>42</v>
      </c>
      <c r="B55" s="30" t="s">
        <v>83</v>
      </c>
      <c r="C55" s="31" t="s">
        <v>170</v>
      </c>
      <c r="D55" s="32">
        <v>3</v>
      </c>
      <c r="E55" s="33"/>
      <c r="F55" s="33" t="s">
        <v>55</v>
      </c>
      <c r="G55" s="35">
        <v>30</v>
      </c>
      <c r="H55" s="36"/>
      <c r="I55" s="37"/>
      <c r="J55" s="71">
        <v>30</v>
      </c>
      <c r="K55" s="37"/>
      <c r="L55" s="37"/>
      <c r="M55" s="37"/>
      <c r="N55" s="37"/>
      <c r="O55" s="36"/>
      <c r="P55" s="39"/>
      <c r="Q55" s="101"/>
      <c r="R55" s="102"/>
      <c r="S55" s="101"/>
      <c r="T55" s="102"/>
      <c r="U55" s="101"/>
      <c r="V55" s="102">
        <v>30</v>
      </c>
      <c r="W55" s="101"/>
      <c r="X55" s="102"/>
      <c r="Y55" s="101"/>
      <c r="Z55" s="103"/>
      <c r="AA55" s="32">
        <v>3</v>
      </c>
      <c r="AB55" s="79">
        <v>2</v>
      </c>
      <c r="AC55" s="79"/>
      <c r="AD55" s="79">
        <v>1</v>
      </c>
      <c r="AE55" s="79"/>
    </row>
    <row r="56" spans="1:31" ht="16.5" customHeight="1">
      <c r="A56" s="32">
        <v>43</v>
      </c>
      <c r="B56" s="30" t="s">
        <v>84</v>
      </c>
      <c r="C56" s="31" t="s">
        <v>171</v>
      </c>
      <c r="D56" s="32">
        <v>3</v>
      </c>
      <c r="E56" s="33"/>
      <c r="F56" s="33" t="s">
        <v>69</v>
      </c>
      <c r="G56" s="35">
        <v>30</v>
      </c>
      <c r="H56" s="36"/>
      <c r="I56" s="37"/>
      <c r="J56" s="71">
        <v>30</v>
      </c>
      <c r="K56" s="37"/>
      <c r="L56" s="37"/>
      <c r="M56" s="37"/>
      <c r="N56" s="37"/>
      <c r="O56" s="36"/>
      <c r="P56" s="39"/>
      <c r="Q56" s="101"/>
      <c r="R56" s="102"/>
      <c r="S56" s="101"/>
      <c r="T56" s="102"/>
      <c r="U56" s="101"/>
      <c r="V56" s="102"/>
      <c r="W56" s="101"/>
      <c r="X56" s="102">
        <v>30</v>
      </c>
      <c r="Y56" s="101"/>
      <c r="Z56" s="103"/>
      <c r="AA56" s="32">
        <v>3</v>
      </c>
      <c r="AB56" s="79">
        <v>2</v>
      </c>
      <c r="AC56" s="79"/>
      <c r="AD56" s="79">
        <v>1</v>
      </c>
      <c r="AE56" s="79"/>
    </row>
    <row r="57" spans="1:31" ht="16.5" customHeight="1">
      <c r="A57" s="32">
        <v>44</v>
      </c>
      <c r="B57" s="30" t="s">
        <v>131</v>
      </c>
      <c r="C57" s="31" t="s">
        <v>171</v>
      </c>
      <c r="D57" s="32">
        <v>3</v>
      </c>
      <c r="E57" s="33"/>
      <c r="F57" s="33" t="s">
        <v>69</v>
      </c>
      <c r="G57" s="35">
        <v>30</v>
      </c>
      <c r="H57" s="36"/>
      <c r="I57" s="37"/>
      <c r="J57" s="71">
        <v>30</v>
      </c>
      <c r="K57" s="37"/>
      <c r="L57" s="37"/>
      <c r="M57" s="37"/>
      <c r="N57" s="37"/>
      <c r="O57" s="36"/>
      <c r="P57" s="39"/>
      <c r="Q57" s="101"/>
      <c r="R57" s="102"/>
      <c r="S57" s="101"/>
      <c r="T57" s="102"/>
      <c r="U57" s="101"/>
      <c r="V57" s="102"/>
      <c r="W57" s="101"/>
      <c r="X57" s="102">
        <v>30</v>
      </c>
      <c r="Y57" s="101"/>
      <c r="Z57" s="103"/>
      <c r="AA57" s="32">
        <v>3</v>
      </c>
      <c r="AB57" s="42">
        <v>2</v>
      </c>
      <c r="AC57" s="42"/>
      <c r="AD57" s="42">
        <v>1</v>
      </c>
      <c r="AE57" s="42"/>
    </row>
    <row r="58" spans="1:31" ht="16.5" customHeight="1">
      <c r="A58" s="32">
        <v>45</v>
      </c>
      <c r="B58" s="30" t="s">
        <v>77</v>
      </c>
      <c r="C58" s="31" t="s">
        <v>171</v>
      </c>
      <c r="D58" s="32">
        <v>3</v>
      </c>
      <c r="E58" s="33"/>
      <c r="F58" s="33" t="s">
        <v>57</v>
      </c>
      <c r="G58" s="35">
        <v>30</v>
      </c>
      <c r="H58" s="36"/>
      <c r="I58" s="37"/>
      <c r="J58" s="71">
        <v>30</v>
      </c>
      <c r="K58" s="37"/>
      <c r="L58" s="37"/>
      <c r="M58" s="37"/>
      <c r="N58" s="37"/>
      <c r="O58" s="36"/>
      <c r="P58" s="39"/>
      <c r="Q58" s="101"/>
      <c r="R58" s="102"/>
      <c r="S58" s="101"/>
      <c r="T58" s="102"/>
      <c r="U58" s="101"/>
      <c r="V58" s="102"/>
      <c r="W58" s="101"/>
      <c r="X58" s="102"/>
      <c r="Y58" s="101"/>
      <c r="Z58" s="103">
        <v>30</v>
      </c>
      <c r="AA58" s="32">
        <v>3</v>
      </c>
      <c r="AB58" s="42">
        <v>2</v>
      </c>
      <c r="AC58" s="42"/>
      <c r="AD58" s="42">
        <v>1</v>
      </c>
      <c r="AE58" s="42"/>
    </row>
    <row r="59" spans="1:31" s="28" customFormat="1" ht="16.5" customHeight="1">
      <c r="A59" s="203" t="s">
        <v>17</v>
      </c>
      <c r="B59" s="203"/>
      <c r="C59" s="135"/>
      <c r="D59" s="136">
        <f>SUM(D49:D58)</f>
        <v>30</v>
      </c>
      <c r="E59" s="137"/>
      <c r="F59" s="137"/>
      <c r="G59" s="136">
        <f aca="true" t="shared" si="4" ref="G59:AE59">SUM(G49:G58)</f>
        <v>300</v>
      </c>
      <c r="H59" s="138">
        <f t="shared" si="4"/>
        <v>0</v>
      </c>
      <c r="I59" s="139">
        <f t="shared" si="4"/>
        <v>0</v>
      </c>
      <c r="J59" s="139">
        <f t="shared" si="4"/>
        <v>300</v>
      </c>
      <c r="K59" s="139">
        <f t="shared" si="4"/>
        <v>0</v>
      </c>
      <c r="L59" s="139">
        <f t="shared" si="4"/>
        <v>0</v>
      </c>
      <c r="M59" s="139">
        <f t="shared" si="4"/>
        <v>0</v>
      </c>
      <c r="N59" s="140">
        <f t="shared" si="4"/>
        <v>0</v>
      </c>
      <c r="O59" s="138">
        <f t="shared" si="4"/>
        <v>0</v>
      </c>
      <c r="P59" s="140">
        <f t="shared" si="4"/>
        <v>30</v>
      </c>
      <c r="Q59" s="138">
        <f t="shared" si="4"/>
        <v>0</v>
      </c>
      <c r="R59" s="140">
        <f t="shared" si="4"/>
        <v>60</v>
      </c>
      <c r="S59" s="138">
        <f t="shared" si="4"/>
        <v>0</v>
      </c>
      <c r="T59" s="140">
        <f t="shared" si="4"/>
        <v>60</v>
      </c>
      <c r="U59" s="138">
        <f t="shared" si="4"/>
        <v>0</v>
      </c>
      <c r="V59" s="140">
        <f t="shared" si="4"/>
        <v>60</v>
      </c>
      <c r="W59" s="138">
        <f t="shared" si="4"/>
        <v>0</v>
      </c>
      <c r="X59" s="140">
        <f t="shared" si="4"/>
        <v>60</v>
      </c>
      <c r="Y59" s="138">
        <f t="shared" si="4"/>
        <v>0</v>
      </c>
      <c r="Z59" s="140">
        <f t="shared" si="4"/>
        <v>30</v>
      </c>
      <c r="AA59" s="140">
        <f t="shared" si="4"/>
        <v>30</v>
      </c>
      <c r="AB59" s="140">
        <f t="shared" si="4"/>
        <v>20</v>
      </c>
      <c r="AC59" s="140">
        <f t="shared" si="4"/>
        <v>0</v>
      </c>
      <c r="AD59" s="140">
        <f t="shared" si="4"/>
        <v>10</v>
      </c>
      <c r="AE59" s="140">
        <f t="shared" si="4"/>
        <v>0</v>
      </c>
    </row>
    <row r="60" spans="1:31" ht="16.5" customHeight="1">
      <c r="A60" s="201" t="s">
        <v>85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</row>
    <row r="61" spans="1:31" ht="16.5" customHeight="1">
      <c r="A61" s="32">
        <v>46</v>
      </c>
      <c r="B61" s="30" t="s">
        <v>86</v>
      </c>
      <c r="C61" s="31" t="s">
        <v>172</v>
      </c>
      <c r="D61" s="32">
        <v>22</v>
      </c>
      <c r="E61" s="33"/>
      <c r="F61" s="33" t="s">
        <v>57</v>
      </c>
      <c r="G61" s="35">
        <v>60</v>
      </c>
      <c r="H61" s="36"/>
      <c r="I61" s="37"/>
      <c r="J61" s="37"/>
      <c r="K61" s="37"/>
      <c r="L61" s="37"/>
      <c r="M61" s="37">
        <v>60</v>
      </c>
      <c r="N61" s="37"/>
      <c r="O61" s="36"/>
      <c r="P61" s="39"/>
      <c r="Q61" s="101"/>
      <c r="R61" s="102"/>
      <c r="S61" s="101"/>
      <c r="T61" s="102"/>
      <c r="U61" s="101"/>
      <c r="V61" s="102"/>
      <c r="W61" s="101"/>
      <c r="X61" s="102">
        <v>30</v>
      </c>
      <c r="Y61" s="101"/>
      <c r="Z61" s="103">
        <v>30</v>
      </c>
      <c r="AA61" s="127"/>
      <c r="AB61" s="41">
        <v>10.2</v>
      </c>
      <c r="AC61" s="41"/>
      <c r="AD61" s="41">
        <v>15</v>
      </c>
      <c r="AE61" s="41"/>
    </row>
    <row r="62" spans="1:31" s="28" customFormat="1" ht="16.5" customHeight="1">
      <c r="A62" s="204" t="s">
        <v>17</v>
      </c>
      <c r="B62" s="204"/>
      <c r="C62" s="135"/>
      <c r="D62" s="136">
        <f>SUM(D61:D61)</f>
        <v>22</v>
      </c>
      <c r="E62" s="137"/>
      <c r="F62" s="137"/>
      <c r="G62" s="136">
        <f aca="true" t="shared" si="5" ref="G62:AE62">SUM(G61:G61)</f>
        <v>60</v>
      </c>
      <c r="H62" s="138">
        <f t="shared" si="5"/>
        <v>0</v>
      </c>
      <c r="I62" s="139">
        <f t="shared" si="5"/>
        <v>0</v>
      </c>
      <c r="J62" s="139">
        <f t="shared" si="5"/>
        <v>0</v>
      </c>
      <c r="K62" s="139">
        <f t="shared" si="5"/>
        <v>0</v>
      </c>
      <c r="L62" s="139">
        <f t="shared" si="5"/>
        <v>0</v>
      </c>
      <c r="M62" s="139">
        <f t="shared" si="5"/>
        <v>60</v>
      </c>
      <c r="N62" s="139">
        <f t="shared" si="5"/>
        <v>0</v>
      </c>
      <c r="O62" s="138">
        <f t="shared" si="5"/>
        <v>0</v>
      </c>
      <c r="P62" s="140">
        <f t="shared" si="5"/>
        <v>0</v>
      </c>
      <c r="Q62" s="138">
        <f t="shared" si="5"/>
        <v>0</v>
      </c>
      <c r="R62" s="140">
        <f t="shared" si="5"/>
        <v>0</v>
      </c>
      <c r="S62" s="138">
        <f t="shared" si="5"/>
        <v>0</v>
      </c>
      <c r="T62" s="140">
        <f t="shared" si="5"/>
        <v>0</v>
      </c>
      <c r="U62" s="138">
        <f t="shared" si="5"/>
        <v>0</v>
      </c>
      <c r="V62" s="140">
        <f t="shared" si="5"/>
        <v>0</v>
      </c>
      <c r="W62" s="138">
        <f t="shared" si="5"/>
        <v>0</v>
      </c>
      <c r="X62" s="140">
        <f t="shared" si="5"/>
        <v>30</v>
      </c>
      <c r="Y62" s="138">
        <f t="shared" si="5"/>
        <v>0</v>
      </c>
      <c r="Z62" s="140">
        <f t="shared" si="5"/>
        <v>30</v>
      </c>
      <c r="AA62" s="140">
        <f t="shared" si="5"/>
        <v>0</v>
      </c>
      <c r="AB62" s="140">
        <f t="shared" si="5"/>
        <v>10.2</v>
      </c>
      <c r="AC62" s="140">
        <f t="shared" si="5"/>
        <v>0</v>
      </c>
      <c r="AD62" s="140">
        <f t="shared" si="5"/>
        <v>15</v>
      </c>
      <c r="AE62" s="140">
        <f t="shared" si="5"/>
        <v>0</v>
      </c>
    </row>
    <row r="63" spans="1:31" s="28" customFormat="1" ht="16.5" customHeight="1">
      <c r="A63" s="201" t="s">
        <v>87</v>
      </c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</row>
    <row r="64" spans="1:31" ht="16.5" customHeight="1">
      <c r="A64" s="71">
        <v>47</v>
      </c>
      <c r="B64" s="141" t="s">
        <v>88</v>
      </c>
      <c r="C64" s="195" t="s">
        <v>200</v>
      </c>
      <c r="D64" s="142">
        <v>4</v>
      </c>
      <c r="E64" s="143"/>
      <c r="F64" s="144">
        <v>5</v>
      </c>
      <c r="G64" s="145" t="s">
        <v>89</v>
      </c>
      <c r="H64" s="146"/>
      <c r="I64" s="147"/>
      <c r="J64" s="147"/>
      <c r="K64" s="147"/>
      <c r="L64" s="147"/>
      <c r="M64" s="147"/>
      <c r="N64" s="148"/>
      <c r="O64" s="146"/>
      <c r="P64" s="148"/>
      <c r="Q64" s="149"/>
      <c r="R64" s="150"/>
      <c r="S64" s="146"/>
      <c r="T64" s="148"/>
      <c r="U64" s="149"/>
      <c r="V64" s="150"/>
      <c r="W64" s="146"/>
      <c r="X64" s="148"/>
      <c r="Y64" s="149"/>
      <c r="Z64" s="150"/>
      <c r="AA64" s="127"/>
      <c r="AB64" s="41">
        <v>1</v>
      </c>
      <c r="AC64" s="41"/>
      <c r="AD64" s="41">
        <v>0.5</v>
      </c>
      <c r="AE64" s="41"/>
    </row>
    <row r="65" spans="1:31" s="28" customFormat="1" ht="16.5" customHeight="1">
      <c r="A65" s="202" t="s">
        <v>17</v>
      </c>
      <c r="B65" s="202"/>
      <c r="C65" s="54"/>
      <c r="D65" s="55">
        <f>SUM(D64:D64)</f>
        <v>4</v>
      </c>
      <c r="E65" s="56"/>
      <c r="F65" s="56"/>
      <c r="G65" s="55">
        <f aca="true" t="shared" si="6" ref="G65:AE65">SUM(G64:G64)</f>
        <v>0</v>
      </c>
      <c r="H65" s="57">
        <f t="shared" si="6"/>
        <v>0</v>
      </c>
      <c r="I65" s="58">
        <f t="shared" si="6"/>
        <v>0</v>
      </c>
      <c r="J65" s="58">
        <f t="shared" si="6"/>
        <v>0</v>
      </c>
      <c r="K65" s="58">
        <f t="shared" si="6"/>
        <v>0</v>
      </c>
      <c r="L65" s="58">
        <f t="shared" si="6"/>
        <v>0</v>
      </c>
      <c r="M65" s="58">
        <f t="shared" si="6"/>
        <v>0</v>
      </c>
      <c r="N65" s="58">
        <f t="shared" si="6"/>
        <v>0</v>
      </c>
      <c r="O65" s="57">
        <f t="shared" si="6"/>
        <v>0</v>
      </c>
      <c r="P65" s="59">
        <f t="shared" si="6"/>
        <v>0</v>
      </c>
      <c r="Q65" s="57">
        <f t="shared" si="6"/>
        <v>0</v>
      </c>
      <c r="R65" s="59">
        <f t="shared" si="6"/>
        <v>0</v>
      </c>
      <c r="S65" s="57">
        <f t="shared" si="6"/>
        <v>0</v>
      </c>
      <c r="T65" s="59">
        <f t="shared" si="6"/>
        <v>0</v>
      </c>
      <c r="U65" s="57">
        <f t="shared" si="6"/>
        <v>0</v>
      </c>
      <c r="V65" s="59">
        <f t="shared" si="6"/>
        <v>0</v>
      </c>
      <c r="W65" s="57">
        <f t="shared" si="6"/>
        <v>0</v>
      </c>
      <c r="X65" s="59">
        <f t="shared" si="6"/>
        <v>0</v>
      </c>
      <c r="Y65" s="57">
        <f t="shared" si="6"/>
        <v>0</v>
      </c>
      <c r="Z65" s="59">
        <f t="shared" si="6"/>
        <v>0</v>
      </c>
      <c r="AA65" s="59">
        <f t="shared" si="6"/>
        <v>0</v>
      </c>
      <c r="AB65" s="59">
        <f t="shared" si="6"/>
        <v>1</v>
      </c>
      <c r="AC65" s="59">
        <f t="shared" si="6"/>
        <v>0</v>
      </c>
      <c r="AD65" s="59">
        <f t="shared" si="6"/>
        <v>0.5</v>
      </c>
      <c r="AE65" s="59">
        <f t="shared" si="6"/>
        <v>0</v>
      </c>
    </row>
    <row r="66" spans="1:31" ht="16.5" customHeight="1">
      <c r="A66" s="205" t="s">
        <v>90</v>
      </c>
      <c r="B66" s="205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05"/>
      <c r="Z66" s="205"/>
      <c r="AA66" s="205"/>
      <c r="AB66" s="205"/>
      <c r="AC66" s="205"/>
      <c r="AD66" s="205"/>
      <c r="AE66" s="205"/>
    </row>
    <row r="67" spans="1:31" ht="16.5" customHeight="1">
      <c r="A67" s="10">
        <v>48</v>
      </c>
      <c r="B67" s="151" t="s">
        <v>91</v>
      </c>
      <c r="C67" s="152" t="s">
        <v>173</v>
      </c>
      <c r="D67" s="153">
        <v>1</v>
      </c>
      <c r="E67" s="154"/>
      <c r="F67" s="155">
        <v>2</v>
      </c>
      <c r="G67" s="156">
        <v>15</v>
      </c>
      <c r="H67" s="25"/>
      <c r="I67" s="157"/>
      <c r="J67" s="157"/>
      <c r="K67" s="157"/>
      <c r="L67" s="157"/>
      <c r="M67" s="157"/>
      <c r="N67" s="26">
        <v>15</v>
      </c>
      <c r="O67" s="25"/>
      <c r="P67" s="26"/>
      <c r="Q67" s="158"/>
      <c r="R67" s="159">
        <v>15</v>
      </c>
      <c r="S67" s="25"/>
      <c r="T67" s="26"/>
      <c r="U67" s="158"/>
      <c r="V67" s="159"/>
      <c r="W67" s="25"/>
      <c r="X67" s="26"/>
      <c r="Y67" s="158"/>
      <c r="Z67" s="159"/>
      <c r="AA67" s="160"/>
      <c r="AB67" s="41">
        <v>0.5</v>
      </c>
      <c r="AC67" s="41"/>
      <c r="AD67" s="41">
        <v>0.5</v>
      </c>
      <c r="AE67" s="41"/>
    </row>
    <row r="68" spans="1:31" ht="16.5" customHeight="1">
      <c r="A68" s="161">
        <v>49</v>
      </c>
      <c r="B68" s="151" t="s">
        <v>92</v>
      </c>
      <c r="C68" s="162" t="s">
        <v>201</v>
      </c>
      <c r="D68" s="9">
        <v>1</v>
      </c>
      <c r="E68" s="154"/>
      <c r="F68" s="155">
        <v>4</v>
      </c>
      <c r="G68" s="156">
        <v>15</v>
      </c>
      <c r="H68" s="25"/>
      <c r="I68" s="157"/>
      <c r="J68" s="157"/>
      <c r="K68" s="157"/>
      <c r="L68" s="157"/>
      <c r="M68" s="157"/>
      <c r="N68" s="26">
        <v>15</v>
      </c>
      <c r="O68" s="25"/>
      <c r="P68" s="26"/>
      <c r="Q68" s="158"/>
      <c r="R68" s="159"/>
      <c r="S68" s="25"/>
      <c r="T68" s="26"/>
      <c r="U68" s="158"/>
      <c r="V68" s="159">
        <v>15</v>
      </c>
      <c r="W68" s="25"/>
      <c r="X68" s="26"/>
      <c r="Y68" s="158"/>
      <c r="Z68" s="159"/>
      <c r="AA68" s="163"/>
      <c r="AB68" s="42">
        <v>0.5</v>
      </c>
      <c r="AC68" s="42"/>
      <c r="AD68" s="42">
        <v>0.5</v>
      </c>
      <c r="AE68" s="42"/>
    </row>
    <row r="69" spans="1:31" ht="16.5" customHeight="1">
      <c r="A69" s="161">
        <v>50</v>
      </c>
      <c r="B69" s="151" t="s">
        <v>93</v>
      </c>
      <c r="C69" s="162" t="s">
        <v>202</v>
      </c>
      <c r="D69" s="9">
        <v>1</v>
      </c>
      <c r="E69" s="154"/>
      <c r="F69" s="155">
        <v>6</v>
      </c>
      <c r="G69" s="156">
        <v>15</v>
      </c>
      <c r="H69" s="25"/>
      <c r="I69" s="157"/>
      <c r="J69" s="157"/>
      <c r="K69" s="157"/>
      <c r="L69" s="157"/>
      <c r="M69" s="157"/>
      <c r="N69" s="26">
        <v>15</v>
      </c>
      <c r="O69" s="25"/>
      <c r="P69" s="26"/>
      <c r="Q69" s="158"/>
      <c r="R69" s="159"/>
      <c r="S69" s="25"/>
      <c r="T69" s="26"/>
      <c r="U69" s="158"/>
      <c r="V69" s="159"/>
      <c r="W69" s="25"/>
      <c r="X69" s="26"/>
      <c r="Y69" s="158"/>
      <c r="Z69" s="159">
        <v>15</v>
      </c>
      <c r="AA69" s="163"/>
      <c r="AB69" s="42">
        <v>0.5</v>
      </c>
      <c r="AC69" s="42"/>
      <c r="AD69" s="42">
        <v>0.5</v>
      </c>
      <c r="AE69" s="42"/>
    </row>
    <row r="70" spans="1:31" s="28" customFormat="1" ht="16.5" customHeight="1">
      <c r="A70" s="206" t="s">
        <v>17</v>
      </c>
      <c r="B70" s="206"/>
      <c r="C70" s="54"/>
      <c r="D70" s="55">
        <f>SUM(D67:D69)</f>
        <v>3</v>
      </c>
      <c r="E70" s="56"/>
      <c r="F70" s="56"/>
      <c r="G70" s="55">
        <f aca="true" t="shared" si="7" ref="G70:AE70">SUM(G67:G69)</f>
        <v>45</v>
      </c>
      <c r="H70" s="57">
        <f t="shared" si="7"/>
        <v>0</v>
      </c>
      <c r="I70" s="58">
        <f t="shared" si="7"/>
        <v>0</v>
      </c>
      <c r="J70" s="58">
        <f t="shared" si="7"/>
        <v>0</v>
      </c>
      <c r="K70" s="58">
        <f t="shared" si="7"/>
        <v>0</v>
      </c>
      <c r="L70" s="58">
        <f t="shared" si="7"/>
        <v>0</v>
      </c>
      <c r="M70" s="58">
        <f t="shared" si="7"/>
        <v>0</v>
      </c>
      <c r="N70" s="58">
        <f t="shared" si="7"/>
        <v>45</v>
      </c>
      <c r="O70" s="57">
        <f t="shared" si="7"/>
        <v>0</v>
      </c>
      <c r="P70" s="59">
        <f t="shared" si="7"/>
        <v>0</v>
      </c>
      <c r="Q70" s="57">
        <f t="shared" si="7"/>
        <v>0</v>
      </c>
      <c r="R70" s="59">
        <f t="shared" si="7"/>
        <v>15</v>
      </c>
      <c r="S70" s="57">
        <f t="shared" si="7"/>
        <v>0</v>
      </c>
      <c r="T70" s="59">
        <f t="shared" si="7"/>
        <v>0</v>
      </c>
      <c r="U70" s="57">
        <f t="shared" si="7"/>
        <v>0</v>
      </c>
      <c r="V70" s="59">
        <f t="shared" si="7"/>
        <v>15</v>
      </c>
      <c r="W70" s="57">
        <f t="shared" si="7"/>
        <v>0</v>
      </c>
      <c r="X70" s="59">
        <f t="shared" si="7"/>
        <v>0</v>
      </c>
      <c r="Y70" s="57">
        <f t="shared" si="7"/>
        <v>0</v>
      </c>
      <c r="Z70" s="59">
        <f t="shared" si="7"/>
        <v>15</v>
      </c>
      <c r="AA70" s="59">
        <f t="shared" si="7"/>
        <v>0</v>
      </c>
      <c r="AB70" s="59">
        <f t="shared" si="7"/>
        <v>1.5</v>
      </c>
      <c r="AC70" s="59">
        <f t="shared" si="7"/>
        <v>0</v>
      </c>
      <c r="AD70" s="59">
        <f t="shared" si="7"/>
        <v>1.5</v>
      </c>
      <c r="AE70" s="59">
        <f t="shared" si="7"/>
        <v>0</v>
      </c>
    </row>
    <row r="71" spans="1:31" ht="16.5" customHeight="1">
      <c r="A71" s="201" t="s">
        <v>94</v>
      </c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201"/>
      <c r="AA71" s="201"/>
      <c r="AB71" s="201"/>
      <c r="AC71" s="201"/>
      <c r="AD71" s="201"/>
      <c r="AE71" s="201"/>
    </row>
    <row r="72" spans="1:31" ht="16.5" customHeight="1">
      <c r="A72" s="164">
        <v>51</v>
      </c>
      <c r="B72" s="99" t="s">
        <v>95</v>
      </c>
      <c r="C72" s="165" t="s">
        <v>174</v>
      </c>
      <c r="D72" s="71">
        <v>4</v>
      </c>
      <c r="E72" s="89" t="s">
        <v>48</v>
      </c>
      <c r="F72" s="89" t="s">
        <v>48</v>
      </c>
      <c r="G72" s="35">
        <v>30</v>
      </c>
      <c r="H72" s="101">
        <v>15</v>
      </c>
      <c r="I72" s="75">
        <v>15</v>
      </c>
      <c r="J72" s="75"/>
      <c r="K72" s="75"/>
      <c r="L72" s="75"/>
      <c r="M72" s="75"/>
      <c r="N72" s="75"/>
      <c r="O72" s="101"/>
      <c r="P72" s="102"/>
      <c r="Q72" s="101">
        <v>15</v>
      </c>
      <c r="R72" s="102">
        <v>15</v>
      </c>
      <c r="S72" s="101"/>
      <c r="T72" s="102"/>
      <c r="U72" s="101"/>
      <c r="V72" s="102"/>
      <c r="W72" s="101"/>
      <c r="X72" s="102"/>
      <c r="Y72" s="101"/>
      <c r="Z72" s="103"/>
      <c r="AA72" s="71">
        <v>4</v>
      </c>
      <c r="AB72" s="79">
        <v>2</v>
      </c>
      <c r="AC72" s="79"/>
      <c r="AD72" s="79">
        <v>4</v>
      </c>
      <c r="AE72" s="79"/>
    </row>
    <row r="73" spans="1:31" ht="16.5" customHeight="1">
      <c r="A73" s="71">
        <v>52</v>
      </c>
      <c r="B73" s="99" t="s">
        <v>96</v>
      </c>
      <c r="C73" s="165" t="s">
        <v>175</v>
      </c>
      <c r="D73" s="71">
        <v>2</v>
      </c>
      <c r="E73" s="89"/>
      <c r="F73" s="89" t="s">
        <v>48</v>
      </c>
      <c r="G73" s="35">
        <v>15</v>
      </c>
      <c r="H73" s="101"/>
      <c r="I73" s="75">
        <v>15</v>
      </c>
      <c r="J73" s="75"/>
      <c r="K73" s="75"/>
      <c r="L73" s="75"/>
      <c r="M73" s="75"/>
      <c r="N73" s="75"/>
      <c r="O73" s="101"/>
      <c r="P73" s="102"/>
      <c r="Q73" s="101"/>
      <c r="R73" s="102">
        <v>15</v>
      </c>
      <c r="S73" s="101"/>
      <c r="T73" s="102"/>
      <c r="U73" s="101"/>
      <c r="V73" s="102"/>
      <c r="W73" s="101"/>
      <c r="X73" s="102"/>
      <c r="Y73" s="101"/>
      <c r="Z73" s="103"/>
      <c r="AA73" s="71">
        <v>1</v>
      </c>
      <c r="AB73" s="79">
        <v>1.4</v>
      </c>
      <c r="AC73" s="79"/>
      <c r="AD73" s="79">
        <v>0.7</v>
      </c>
      <c r="AE73" s="79"/>
    </row>
    <row r="74" spans="1:31" ht="16.5" customHeight="1">
      <c r="A74" s="164">
        <v>53</v>
      </c>
      <c r="B74" s="99" t="s">
        <v>97</v>
      </c>
      <c r="C74" s="165" t="s">
        <v>176</v>
      </c>
      <c r="D74" s="71">
        <v>2</v>
      </c>
      <c r="E74" s="89"/>
      <c r="F74" s="89" t="s">
        <v>48</v>
      </c>
      <c r="G74" s="35">
        <v>30</v>
      </c>
      <c r="H74" s="101"/>
      <c r="I74" s="75"/>
      <c r="J74" s="75"/>
      <c r="K74" s="75">
        <v>30</v>
      </c>
      <c r="L74" s="75"/>
      <c r="M74" s="75"/>
      <c r="N74" s="75"/>
      <c r="O74" s="101"/>
      <c r="P74" s="102"/>
      <c r="Q74" s="101"/>
      <c r="R74" s="102">
        <v>30</v>
      </c>
      <c r="S74" s="101"/>
      <c r="T74" s="102"/>
      <c r="U74" s="101"/>
      <c r="V74" s="102"/>
      <c r="W74" s="101"/>
      <c r="X74" s="102"/>
      <c r="Y74" s="101"/>
      <c r="Z74" s="103"/>
      <c r="AA74" s="71">
        <v>2</v>
      </c>
      <c r="AB74" s="79">
        <v>1.6</v>
      </c>
      <c r="AC74" s="79"/>
      <c r="AD74" s="79">
        <v>1.6</v>
      </c>
      <c r="AE74" s="79"/>
    </row>
    <row r="75" spans="1:31" ht="16.5" customHeight="1">
      <c r="A75" s="71">
        <v>54</v>
      </c>
      <c r="B75" s="99" t="s">
        <v>98</v>
      </c>
      <c r="C75" s="165" t="s">
        <v>177</v>
      </c>
      <c r="D75" s="71">
        <v>3</v>
      </c>
      <c r="E75" s="89" t="s">
        <v>51</v>
      </c>
      <c r="F75" s="89" t="s">
        <v>51</v>
      </c>
      <c r="G75" s="35">
        <v>30</v>
      </c>
      <c r="H75" s="101">
        <v>15</v>
      </c>
      <c r="I75" s="75">
        <v>15</v>
      </c>
      <c r="J75" s="75"/>
      <c r="K75" s="75"/>
      <c r="L75" s="75"/>
      <c r="M75" s="75"/>
      <c r="N75" s="75"/>
      <c r="O75" s="101"/>
      <c r="P75" s="102"/>
      <c r="Q75" s="101"/>
      <c r="R75" s="102"/>
      <c r="S75" s="101">
        <v>15</v>
      </c>
      <c r="T75" s="102">
        <v>15</v>
      </c>
      <c r="U75" s="101"/>
      <c r="V75" s="102"/>
      <c r="W75" s="101"/>
      <c r="X75" s="102"/>
      <c r="Y75" s="101"/>
      <c r="Z75" s="103"/>
      <c r="AA75" s="71">
        <v>4</v>
      </c>
      <c r="AB75" s="79">
        <v>1.8</v>
      </c>
      <c r="AC75" s="79"/>
      <c r="AD75" s="79">
        <v>4</v>
      </c>
      <c r="AE75" s="79"/>
    </row>
    <row r="76" spans="1:31" ht="16.5" customHeight="1">
      <c r="A76" s="166">
        <v>55</v>
      </c>
      <c r="B76" s="99" t="s">
        <v>99</v>
      </c>
      <c r="C76" s="165" t="s">
        <v>178</v>
      </c>
      <c r="D76" s="71">
        <v>1</v>
      </c>
      <c r="E76" s="89"/>
      <c r="F76" s="89" t="s">
        <v>51</v>
      </c>
      <c r="G76" s="35">
        <v>15</v>
      </c>
      <c r="H76" s="101"/>
      <c r="I76" s="75"/>
      <c r="J76" s="75">
        <v>15</v>
      </c>
      <c r="K76" s="75"/>
      <c r="L76" s="75"/>
      <c r="M76" s="75"/>
      <c r="N76" s="75"/>
      <c r="O76" s="101"/>
      <c r="P76" s="102"/>
      <c r="Q76" s="101"/>
      <c r="R76" s="102"/>
      <c r="S76" s="101"/>
      <c r="T76" s="102">
        <v>15</v>
      </c>
      <c r="U76" s="101"/>
      <c r="V76" s="102"/>
      <c r="W76" s="101"/>
      <c r="X76" s="102"/>
      <c r="Y76" s="101"/>
      <c r="Z76" s="103"/>
      <c r="AA76" s="71">
        <v>1</v>
      </c>
      <c r="AB76" s="79">
        <v>1.6</v>
      </c>
      <c r="AC76" s="79"/>
      <c r="AD76" s="79">
        <v>1</v>
      </c>
      <c r="AE76" s="79"/>
    </row>
    <row r="77" spans="1:31" ht="16.5" customHeight="1">
      <c r="A77" s="164">
        <v>56</v>
      </c>
      <c r="B77" s="99" t="s">
        <v>100</v>
      </c>
      <c r="C77" s="165" t="s">
        <v>179</v>
      </c>
      <c r="D77" s="71">
        <v>2</v>
      </c>
      <c r="E77" s="89"/>
      <c r="F77" s="89" t="s">
        <v>51</v>
      </c>
      <c r="G77" s="35">
        <v>30</v>
      </c>
      <c r="H77" s="101"/>
      <c r="I77" s="75"/>
      <c r="J77" s="75">
        <v>30</v>
      </c>
      <c r="K77" s="75"/>
      <c r="L77" s="75"/>
      <c r="M77" s="75"/>
      <c r="N77" s="75"/>
      <c r="O77" s="101"/>
      <c r="P77" s="102"/>
      <c r="Q77" s="101"/>
      <c r="R77" s="102"/>
      <c r="S77" s="101"/>
      <c r="T77" s="102">
        <v>30</v>
      </c>
      <c r="U77" s="101"/>
      <c r="V77" s="102"/>
      <c r="W77" s="101"/>
      <c r="X77" s="102"/>
      <c r="Y77" s="101"/>
      <c r="Z77" s="103"/>
      <c r="AA77" s="71">
        <v>2</v>
      </c>
      <c r="AB77" s="79">
        <v>1.4</v>
      </c>
      <c r="AC77" s="79"/>
      <c r="AD77" s="79">
        <v>1.4</v>
      </c>
      <c r="AE77" s="79"/>
    </row>
    <row r="78" spans="1:31" ht="16.5" customHeight="1">
      <c r="A78" s="71">
        <v>57</v>
      </c>
      <c r="B78" s="99" t="s">
        <v>101</v>
      </c>
      <c r="C78" s="165" t="s">
        <v>180</v>
      </c>
      <c r="D78" s="71">
        <v>2</v>
      </c>
      <c r="E78" s="89"/>
      <c r="F78" s="89" t="s">
        <v>51</v>
      </c>
      <c r="G78" s="35">
        <v>30</v>
      </c>
      <c r="H78" s="101"/>
      <c r="I78" s="75"/>
      <c r="J78" s="75"/>
      <c r="K78" s="75">
        <v>30</v>
      </c>
      <c r="L78" s="75"/>
      <c r="M78" s="75"/>
      <c r="N78" s="75"/>
      <c r="O78" s="101"/>
      <c r="P78" s="102"/>
      <c r="Q78" s="101"/>
      <c r="R78" s="102"/>
      <c r="S78" s="101"/>
      <c r="T78" s="102">
        <v>30</v>
      </c>
      <c r="U78" s="101"/>
      <c r="V78" s="102"/>
      <c r="W78" s="101"/>
      <c r="X78" s="102"/>
      <c r="Y78" s="101"/>
      <c r="Z78" s="103"/>
      <c r="AA78" s="71">
        <v>2</v>
      </c>
      <c r="AB78" s="79">
        <v>1.4</v>
      </c>
      <c r="AC78" s="79"/>
      <c r="AD78" s="79">
        <v>2</v>
      </c>
      <c r="AE78" s="79"/>
    </row>
    <row r="79" spans="1:31" ht="16.5" customHeight="1">
      <c r="A79" s="164">
        <v>58</v>
      </c>
      <c r="B79" s="99" t="s">
        <v>102</v>
      </c>
      <c r="C79" s="165" t="s">
        <v>181</v>
      </c>
      <c r="D79" s="71">
        <v>3</v>
      </c>
      <c r="E79" s="89" t="s">
        <v>55</v>
      </c>
      <c r="F79" s="89" t="s">
        <v>55</v>
      </c>
      <c r="G79" s="35">
        <v>30</v>
      </c>
      <c r="H79" s="101">
        <v>15</v>
      </c>
      <c r="I79" s="75">
        <v>15</v>
      </c>
      <c r="J79" s="75"/>
      <c r="K79" s="75"/>
      <c r="L79" s="75"/>
      <c r="M79" s="75"/>
      <c r="N79" s="75"/>
      <c r="O79" s="101"/>
      <c r="P79" s="102"/>
      <c r="Q79" s="101"/>
      <c r="R79" s="102"/>
      <c r="S79" s="101"/>
      <c r="T79" s="102"/>
      <c r="U79" s="101">
        <v>15</v>
      </c>
      <c r="V79" s="102">
        <v>15</v>
      </c>
      <c r="W79" s="101"/>
      <c r="X79" s="102"/>
      <c r="Y79" s="101"/>
      <c r="Z79" s="103"/>
      <c r="AA79" s="71">
        <v>3</v>
      </c>
      <c r="AB79" s="42">
        <v>1.9</v>
      </c>
      <c r="AC79" s="42"/>
      <c r="AD79" s="42">
        <v>3</v>
      </c>
      <c r="AE79" s="42"/>
    </row>
    <row r="80" spans="1:31" ht="16.5" customHeight="1">
      <c r="A80" s="71">
        <v>59</v>
      </c>
      <c r="B80" s="99" t="s">
        <v>103</v>
      </c>
      <c r="C80" s="165" t="s">
        <v>182</v>
      </c>
      <c r="D80" s="71">
        <v>2</v>
      </c>
      <c r="E80" s="89"/>
      <c r="F80" s="89" t="s">
        <v>55</v>
      </c>
      <c r="G80" s="35">
        <v>30</v>
      </c>
      <c r="H80" s="101">
        <v>15</v>
      </c>
      <c r="I80" s="75">
        <v>15</v>
      </c>
      <c r="J80" s="75"/>
      <c r="K80" s="75"/>
      <c r="L80" s="75"/>
      <c r="M80" s="75"/>
      <c r="N80" s="75"/>
      <c r="O80" s="101"/>
      <c r="P80" s="102"/>
      <c r="Q80" s="101"/>
      <c r="R80" s="102"/>
      <c r="S80" s="101"/>
      <c r="T80" s="102"/>
      <c r="U80" s="101">
        <v>15</v>
      </c>
      <c r="V80" s="102">
        <v>15</v>
      </c>
      <c r="W80" s="101"/>
      <c r="X80" s="102"/>
      <c r="Y80" s="101"/>
      <c r="Z80" s="103"/>
      <c r="AA80" s="71">
        <v>2</v>
      </c>
      <c r="AB80" s="42">
        <v>1.6</v>
      </c>
      <c r="AC80" s="42"/>
      <c r="AD80" s="42">
        <v>2</v>
      </c>
      <c r="AE80" s="42"/>
    </row>
    <row r="81" spans="1:31" ht="16.5" customHeight="1">
      <c r="A81" s="164">
        <v>60</v>
      </c>
      <c r="B81" s="99" t="s">
        <v>104</v>
      </c>
      <c r="C81" s="165" t="s">
        <v>183</v>
      </c>
      <c r="D81" s="71">
        <v>2</v>
      </c>
      <c r="E81" s="89"/>
      <c r="F81" s="89" t="s">
        <v>55</v>
      </c>
      <c r="G81" s="35">
        <v>30</v>
      </c>
      <c r="H81" s="101">
        <v>15</v>
      </c>
      <c r="I81" s="75">
        <v>15</v>
      </c>
      <c r="J81" s="75"/>
      <c r="K81" s="75"/>
      <c r="L81" s="75"/>
      <c r="M81" s="75"/>
      <c r="N81" s="75"/>
      <c r="O81" s="101"/>
      <c r="P81" s="102"/>
      <c r="Q81" s="101"/>
      <c r="R81" s="102"/>
      <c r="S81" s="101"/>
      <c r="T81" s="102"/>
      <c r="U81" s="101">
        <v>15</v>
      </c>
      <c r="V81" s="102">
        <v>15</v>
      </c>
      <c r="W81" s="101"/>
      <c r="X81" s="102"/>
      <c r="Y81" s="101"/>
      <c r="Z81" s="103"/>
      <c r="AA81" s="71">
        <v>2</v>
      </c>
      <c r="AB81" s="42">
        <v>1.6</v>
      </c>
      <c r="AC81" s="42"/>
      <c r="AD81" s="42">
        <v>1</v>
      </c>
      <c r="AE81" s="42"/>
    </row>
    <row r="82" spans="1:31" ht="16.5" customHeight="1">
      <c r="A82" s="71">
        <v>61</v>
      </c>
      <c r="B82" s="99" t="s">
        <v>105</v>
      </c>
      <c r="C82" s="165" t="s">
        <v>184</v>
      </c>
      <c r="D82" s="71">
        <v>2</v>
      </c>
      <c r="E82" s="89" t="s">
        <v>69</v>
      </c>
      <c r="F82" s="89" t="s">
        <v>69</v>
      </c>
      <c r="G82" s="35">
        <v>15</v>
      </c>
      <c r="H82" s="101">
        <v>15</v>
      </c>
      <c r="I82" s="75"/>
      <c r="J82" s="75"/>
      <c r="K82" s="75"/>
      <c r="L82" s="75"/>
      <c r="M82" s="75"/>
      <c r="N82" s="75"/>
      <c r="O82" s="101"/>
      <c r="P82" s="102"/>
      <c r="Q82" s="101"/>
      <c r="R82" s="102"/>
      <c r="S82" s="101"/>
      <c r="T82" s="102"/>
      <c r="U82" s="101"/>
      <c r="V82" s="102"/>
      <c r="W82" s="101">
        <v>15</v>
      </c>
      <c r="X82" s="102"/>
      <c r="Y82" s="101"/>
      <c r="Z82" s="103"/>
      <c r="AA82" s="71">
        <v>2</v>
      </c>
      <c r="AB82" s="53">
        <v>1.5</v>
      </c>
      <c r="AC82" s="53"/>
      <c r="AD82" s="53">
        <v>1.5</v>
      </c>
      <c r="AE82" s="53"/>
    </row>
    <row r="83" spans="1:31" ht="16.5" customHeight="1">
      <c r="A83" s="164">
        <v>62</v>
      </c>
      <c r="B83" s="167" t="s">
        <v>106</v>
      </c>
      <c r="C83" s="168" t="s">
        <v>185</v>
      </c>
      <c r="D83" s="153">
        <v>2</v>
      </c>
      <c r="E83" s="169"/>
      <c r="F83" s="169" t="s">
        <v>69</v>
      </c>
      <c r="G83" s="110">
        <v>15</v>
      </c>
      <c r="H83" s="170"/>
      <c r="I83" s="171">
        <v>15</v>
      </c>
      <c r="J83" s="171"/>
      <c r="K83" s="171"/>
      <c r="L83" s="171"/>
      <c r="M83" s="171"/>
      <c r="N83" s="171"/>
      <c r="O83" s="170"/>
      <c r="P83" s="113"/>
      <c r="Q83" s="170"/>
      <c r="R83" s="113"/>
      <c r="S83" s="170"/>
      <c r="T83" s="113"/>
      <c r="U83" s="170"/>
      <c r="V83" s="113"/>
      <c r="W83" s="170"/>
      <c r="X83" s="113">
        <v>15</v>
      </c>
      <c r="Y83" s="170"/>
      <c r="Z83" s="103"/>
      <c r="AA83" s="153">
        <v>2</v>
      </c>
      <c r="AB83" s="53">
        <v>1</v>
      </c>
      <c r="AC83" s="53"/>
      <c r="AD83" s="53">
        <v>0.3</v>
      </c>
      <c r="AE83" s="53"/>
    </row>
    <row r="84" spans="1:31" s="28" customFormat="1" ht="16.5" customHeight="1">
      <c r="A84" s="206" t="s">
        <v>17</v>
      </c>
      <c r="B84" s="206"/>
      <c r="C84" s="54"/>
      <c r="D84" s="55">
        <f>SUM(D72:D83)</f>
        <v>27</v>
      </c>
      <c r="E84" s="56"/>
      <c r="F84" s="56"/>
      <c r="G84" s="55">
        <f aca="true" t="shared" si="8" ref="G84:AE84">SUM(G72:G83)</f>
        <v>300</v>
      </c>
      <c r="H84" s="57">
        <f t="shared" si="8"/>
        <v>90</v>
      </c>
      <c r="I84" s="58">
        <f t="shared" si="8"/>
        <v>105</v>
      </c>
      <c r="J84" s="58">
        <f t="shared" si="8"/>
        <v>45</v>
      </c>
      <c r="K84" s="58">
        <f t="shared" si="8"/>
        <v>60</v>
      </c>
      <c r="L84" s="58">
        <f t="shared" si="8"/>
        <v>0</v>
      </c>
      <c r="M84" s="58">
        <f t="shared" si="8"/>
        <v>0</v>
      </c>
      <c r="N84" s="58">
        <f t="shared" si="8"/>
        <v>0</v>
      </c>
      <c r="O84" s="57">
        <f t="shared" si="8"/>
        <v>0</v>
      </c>
      <c r="P84" s="59">
        <f t="shared" si="8"/>
        <v>0</v>
      </c>
      <c r="Q84" s="57">
        <f t="shared" si="8"/>
        <v>15</v>
      </c>
      <c r="R84" s="59">
        <f t="shared" si="8"/>
        <v>60</v>
      </c>
      <c r="S84" s="57">
        <f t="shared" si="8"/>
        <v>15</v>
      </c>
      <c r="T84" s="59">
        <f t="shared" si="8"/>
        <v>90</v>
      </c>
      <c r="U84" s="57">
        <f t="shared" si="8"/>
        <v>45</v>
      </c>
      <c r="V84" s="59">
        <f t="shared" si="8"/>
        <v>45</v>
      </c>
      <c r="W84" s="57">
        <f t="shared" si="8"/>
        <v>15</v>
      </c>
      <c r="X84" s="59">
        <f t="shared" si="8"/>
        <v>15</v>
      </c>
      <c r="Y84" s="57">
        <f t="shared" si="8"/>
        <v>0</v>
      </c>
      <c r="Z84" s="59">
        <f t="shared" si="8"/>
        <v>0</v>
      </c>
      <c r="AA84" s="59">
        <f t="shared" si="8"/>
        <v>27</v>
      </c>
      <c r="AB84" s="59">
        <f t="shared" si="8"/>
        <v>18.8</v>
      </c>
      <c r="AC84" s="59">
        <f t="shared" si="8"/>
        <v>0</v>
      </c>
      <c r="AD84" s="59">
        <f t="shared" si="8"/>
        <v>22.500000000000004</v>
      </c>
      <c r="AE84" s="59">
        <f t="shared" si="8"/>
        <v>0</v>
      </c>
    </row>
    <row r="85" spans="1:31" ht="16.5" customHeight="1">
      <c r="A85" s="207" t="s">
        <v>107</v>
      </c>
      <c r="B85" s="207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</row>
    <row r="86" spans="1:31" ht="16.5" customHeight="1">
      <c r="A86" s="32">
        <v>63</v>
      </c>
      <c r="B86" s="172" t="s">
        <v>108</v>
      </c>
      <c r="C86" s="173" t="s">
        <v>186</v>
      </c>
      <c r="D86" s="32">
        <v>3</v>
      </c>
      <c r="E86" s="33" t="s">
        <v>48</v>
      </c>
      <c r="F86" s="33"/>
      <c r="G86" s="35">
        <v>30</v>
      </c>
      <c r="H86" s="36">
        <v>30</v>
      </c>
      <c r="I86" s="37"/>
      <c r="J86" s="37"/>
      <c r="K86" s="37"/>
      <c r="L86" s="37"/>
      <c r="M86" s="37"/>
      <c r="N86" s="37"/>
      <c r="O86" s="101"/>
      <c r="P86" s="102"/>
      <c r="Q86" s="101">
        <v>30</v>
      </c>
      <c r="R86" s="102"/>
      <c r="S86" s="101"/>
      <c r="T86" s="102"/>
      <c r="U86" s="101"/>
      <c r="V86" s="102"/>
      <c r="W86" s="101"/>
      <c r="X86" s="102"/>
      <c r="Y86" s="101"/>
      <c r="Z86" s="103"/>
      <c r="AA86" s="32">
        <v>3</v>
      </c>
      <c r="AB86" s="41">
        <v>1.4</v>
      </c>
      <c r="AC86" s="41"/>
      <c r="AD86" s="41">
        <v>3</v>
      </c>
      <c r="AE86" s="41"/>
    </row>
    <row r="87" spans="1:31" ht="16.5" customHeight="1">
      <c r="A87" s="32">
        <v>64</v>
      </c>
      <c r="B87" s="30" t="s">
        <v>109</v>
      </c>
      <c r="C87" s="173" t="s">
        <v>187</v>
      </c>
      <c r="D87" s="32">
        <v>2</v>
      </c>
      <c r="E87" s="33"/>
      <c r="F87" s="33" t="s">
        <v>48</v>
      </c>
      <c r="G87" s="35">
        <v>30</v>
      </c>
      <c r="H87" s="36">
        <v>30</v>
      </c>
      <c r="I87" s="37"/>
      <c r="J87" s="37"/>
      <c r="K87" s="37"/>
      <c r="L87" s="37"/>
      <c r="M87" s="37"/>
      <c r="N87" s="37"/>
      <c r="O87" s="101"/>
      <c r="P87" s="102"/>
      <c r="Q87" s="101">
        <v>30</v>
      </c>
      <c r="R87" s="102"/>
      <c r="S87" s="101"/>
      <c r="T87" s="102"/>
      <c r="U87" s="101"/>
      <c r="V87" s="102"/>
      <c r="W87" s="101"/>
      <c r="X87" s="102"/>
      <c r="Y87" s="101"/>
      <c r="Z87" s="103"/>
      <c r="AA87" s="32">
        <v>2</v>
      </c>
      <c r="AB87" s="79">
        <v>1.4</v>
      </c>
      <c r="AC87" s="79"/>
      <c r="AD87" s="79">
        <v>1</v>
      </c>
      <c r="AE87" s="79"/>
    </row>
    <row r="88" spans="1:31" ht="16.5" customHeight="1">
      <c r="A88" s="32">
        <v>65</v>
      </c>
      <c r="B88" s="30" t="s">
        <v>110</v>
      </c>
      <c r="C88" s="173" t="s">
        <v>188</v>
      </c>
      <c r="D88" s="32">
        <v>2</v>
      </c>
      <c r="E88" s="33"/>
      <c r="F88" s="33" t="s">
        <v>48</v>
      </c>
      <c r="G88" s="35">
        <v>15</v>
      </c>
      <c r="H88" s="36"/>
      <c r="I88" s="37"/>
      <c r="J88" s="37">
        <v>15</v>
      </c>
      <c r="K88" s="37"/>
      <c r="L88" s="37"/>
      <c r="M88" s="37"/>
      <c r="N88" s="37"/>
      <c r="O88" s="101"/>
      <c r="P88" s="102"/>
      <c r="Q88" s="101"/>
      <c r="R88" s="102">
        <v>15</v>
      </c>
      <c r="S88" s="101"/>
      <c r="T88" s="102"/>
      <c r="U88" s="101"/>
      <c r="V88" s="102"/>
      <c r="W88" s="101"/>
      <c r="X88" s="102"/>
      <c r="Y88" s="101"/>
      <c r="Z88" s="103"/>
      <c r="AA88" s="32">
        <v>2</v>
      </c>
      <c r="AB88" s="79">
        <v>1</v>
      </c>
      <c r="AC88" s="79"/>
      <c r="AD88" s="79">
        <v>1</v>
      </c>
      <c r="AE88" s="79"/>
    </row>
    <row r="89" spans="1:31" ht="16.5" customHeight="1">
      <c r="A89" s="32">
        <v>66</v>
      </c>
      <c r="B89" s="30" t="s">
        <v>111</v>
      </c>
      <c r="C89" s="173" t="s">
        <v>189</v>
      </c>
      <c r="D89" s="32">
        <v>1</v>
      </c>
      <c r="E89" s="33"/>
      <c r="F89" s="33" t="s">
        <v>48</v>
      </c>
      <c r="G89" s="35">
        <v>15</v>
      </c>
      <c r="H89" s="36">
        <v>15</v>
      </c>
      <c r="I89" s="37"/>
      <c r="J89" s="37"/>
      <c r="K89" s="37"/>
      <c r="L89" s="37"/>
      <c r="M89" s="37"/>
      <c r="N89" s="37"/>
      <c r="O89" s="101"/>
      <c r="P89" s="102"/>
      <c r="Q89" s="101">
        <v>15</v>
      </c>
      <c r="R89" s="102"/>
      <c r="S89" s="101"/>
      <c r="T89" s="102"/>
      <c r="U89" s="101"/>
      <c r="V89" s="102"/>
      <c r="W89" s="101"/>
      <c r="X89" s="102"/>
      <c r="Y89" s="101"/>
      <c r="Z89" s="103"/>
      <c r="AA89" s="32">
        <v>1</v>
      </c>
      <c r="AB89" s="79">
        <v>0.8</v>
      </c>
      <c r="AC89" s="79"/>
      <c r="AD89" s="79">
        <v>1</v>
      </c>
      <c r="AE89" s="79"/>
    </row>
    <row r="90" spans="1:31" ht="16.5" customHeight="1">
      <c r="A90" s="32">
        <v>67</v>
      </c>
      <c r="B90" s="30" t="s">
        <v>112</v>
      </c>
      <c r="C90" s="173" t="s">
        <v>190</v>
      </c>
      <c r="D90" s="32">
        <v>3</v>
      </c>
      <c r="E90" s="33" t="s">
        <v>51</v>
      </c>
      <c r="F90" s="33"/>
      <c r="G90" s="35">
        <v>30</v>
      </c>
      <c r="H90" s="36">
        <v>30</v>
      </c>
      <c r="I90" s="37"/>
      <c r="J90" s="37"/>
      <c r="K90" s="37"/>
      <c r="L90" s="37"/>
      <c r="M90" s="37"/>
      <c r="N90" s="37"/>
      <c r="O90" s="101"/>
      <c r="P90" s="102"/>
      <c r="Q90" s="101"/>
      <c r="R90" s="102"/>
      <c r="S90" s="101">
        <v>30</v>
      </c>
      <c r="T90" s="102"/>
      <c r="U90" s="101"/>
      <c r="V90" s="102"/>
      <c r="W90" s="101"/>
      <c r="X90" s="102"/>
      <c r="Y90" s="101"/>
      <c r="Z90" s="103"/>
      <c r="AA90" s="32">
        <v>3</v>
      </c>
      <c r="AB90" s="79">
        <v>1.4</v>
      </c>
      <c r="AC90" s="79"/>
      <c r="AD90" s="79">
        <v>2</v>
      </c>
      <c r="AE90" s="79"/>
    </row>
    <row r="91" spans="1:31" ht="16.5" customHeight="1">
      <c r="A91" s="32">
        <v>68</v>
      </c>
      <c r="B91" s="30" t="s">
        <v>113</v>
      </c>
      <c r="C91" s="173" t="s">
        <v>191</v>
      </c>
      <c r="D91" s="32">
        <v>1</v>
      </c>
      <c r="E91" s="33"/>
      <c r="F91" s="33" t="s">
        <v>51</v>
      </c>
      <c r="G91" s="35">
        <v>15</v>
      </c>
      <c r="H91" s="36">
        <v>15</v>
      </c>
      <c r="I91" s="37"/>
      <c r="J91" s="37"/>
      <c r="K91" s="37"/>
      <c r="L91" s="37"/>
      <c r="M91" s="37"/>
      <c r="N91" s="37"/>
      <c r="O91" s="101"/>
      <c r="P91" s="102"/>
      <c r="Q91" s="101"/>
      <c r="R91" s="102"/>
      <c r="S91" s="101">
        <v>15</v>
      </c>
      <c r="T91" s="102"/>
      <c r="U91" s="101"/>
      <c r="V91" s="102"/>
      <c r="W91" s="101"/>
      <c r="X91" s="102"/>
      <c r="Y91" s="101"/>
      <c r="Z91" s="103"/>
      <c r="AA91" s="32">
        <v>1</v>
      </c>
      <c r="AB91" s="79">
        <v>0.8</v>
      </c>
      <c r="AC91" s="79"/>
      <c r="AD91" s="79">
        <v>1</v>
      </c>
      <c r="AE91" s="79"/>
    </row>
    <row r="92" spans="1:31" ht="16.5" customHeight="1">
      <c r="A92" s="32">
        <v>69</v>
      </c>
      <c r="B92" s="30" t="s">
        <v>114</v>
      </c>
      <c r="C92" s="173" t="s">
        <v>192</v>
      </c>
      <c r="D92" s="32">
        <v>1</v>
      </c>
      <c r="E92" s="33"/>
      <c r="F92" s="33" t="s">
        <v>51</v>
      </c>
      <c r="G92" s="35">
        <v>15</v>
      </c>
      <c r="H92" s="36">
        <v>15</v>
      </c>
      <c r="I92" s="37"/>
      <c r="J92" s="37"/>
      <c r="K92" s="37"/>
      <c r="L92" s="37"/>
      <c r="M92" s="37"/>
      <c r="N92" s="37"/>
      <c r="O92" s="101"/>
      <c r="P92" s="102"/>
      <c r="Q92" s="101"/>
      <c r="R92" s="102"/>
      <c r="S92" s="101">
        <v>15</v>
      </c>
      <c r="T92" s="102"/>
      <c r="U92" s="101"/>
      <c r="V92" s="102"/>
      <c r="W92" s="101"/>
      <c r="X92" s="102"/>
      <c r="Y92" s="101"/>
      <c r="Z92" s="103"/>
      <c r="AA92" s="32">
        <v>1</v>
      </c>
      <c r="AB92" s="79">
        <v>0.8</v>
      </c>
      <c r="AC92" s="79"/>
      <c r="AD92" s="79">
        <v>1</v>
      </c>
      <c r="AE92" s="79"/>
    </row>
    <row r="93" spans="1:31" ht="16.5" customHeight="1">
      <c r="A93" s="32">
        <v>70</v>
      </c>
      <c r="B93" s="30" t="s">
        <v>115</v>
      </c>
      <c r="C93" s="173" t="s">
        <v>193</v>
      </c>
      <c r="D93" s="32">
        <v>1</v>
      </c>
      <c r="E93" s="33"/>
      <c r="F93" s="33" t="s">
        <v>51</v>
      </c>
      <c r="G93" s="35">
        <v>15</v>
      </c>
      <c r="H93" s="36">
        <v>15</v>
      </c>
      <c r="I93" s="37"/>
      <c r="J93" s="37"/>
      <c r="K93" s="37"/>
      <c r="L93" s="37"/>
      <c r="M93" s="37"/>
      <c r="N93" s="37"/>
      <c r="O93" s="101"/>
      <c r="P93" s="102"/>
      <c r="Q93" s="101"/>
      <c r="R93" s="102"/>
      <c r="S93" s="101">
        <v>15</v>
      </c>
      <c r="T93" s="102"/>
      <c r="U93" s="101"/>
      <c r="V93" s="102"/>
      <c r="W93" s="101"/>
      <c r="X93" s="102"/>
      <c r="Y93" s="101"/>
      <c r="Z93" s="103"/>
      <c r="AA93" s="32">
        <v>1</v>
      </c>
      <c r="AB93" s="79">
        <v>0.8</v>
      </c>
      <c r="AC93" s="79"/>
      <c r="AD93" s="79">
        <v>0.5</v>
      </c>
      <c r="AE93" s="79"/>
    </row>
    <row r="94" spans="1:31" ht="16.5" customHeight="1">
      <c r="A94" s="32">
        <v>71</v>
      </c>
      <c r="B94" s="30" t="s">
        <v>106</v>
      </c>
      <c r="C94" s="173" t="s">
        <v>194</v>
      </c>
      <c r="D94" s="32">
        <v>2</v>
      </c>
      <c r="E94" s="33"/>
      <c r="F94" s="33" t="s">
        <v>51</v>
      </c>
      <c r="G94" s="35">
        <v>15</v>
      </c>
      <c r="H94" s="36"/>
      <c r="I94" s="37">
        <v>15</v>
      </c>
      <c r="J94" s="37"/>
      <c r="K94" s="37"/>
      <c r="L94" s="37"/>
      <c r="M94" s="37"/>
      <c r="N94" s="37"/>
      <c r="O94" s="101"/>
      <c r="P94" s="102"/>
      <c r="Q94" s="101"/>
      <c r="R94" s="102"/>
      <c r="S94" s="101"/>
      <c r="T94" s="102">
        <v>15</v>
      </c>
      <c r="U94" s="101"/>
      <c r="V94" s="102"/>
      <c r="W94" s="101"/>
      <c r="X94" s="102"/>
      <c r="Y94" s="101"/>
      <c r="Z94" s="103"/>
      <c r="AA94" s="32">
        <v>2</v>
      </c>
      <c r="AB94" s="79">
        <v>1.1</v>
      </c>
      <c r="AC94" s="79"/>
      <c r="AD94" s="79">
        <v>1</v>
      </c>
      <c r="AE94" s="79"/>
    </row>
    <row r="95" spans="1:31" ht="16.5" customHeight="1">
      <c r="A95" s="32">
        <v>72</v>
      </c>
      <c r="B95" s="30" t="s">
        <v>116</v>
      </c>
      <c r="C95" s="173" t="s">
        <v>195</v>
      </c>
      <c r="D95" s="32">
        <v>3</v>
      </c>
      <c r="E95" s="33" t="s">
        <v>55</v>
      </c>
      <c r="F95" s="33"/>
      <c r="G95" s="35">
        <v>30</v>
      </c>
      <c r="H95" s="36">
        <v>30</v>
      </c>
      <c r="I95" s="37"/>
      <c r="J95" s="37"/>
      <c r="K95" s="37"/>
      <c r="L95" s="37"/>
      <c r="M95" s="37"/>
      <c r="N95" s="37"/>
      <c r="O95" s="101"/>
      <c r="P95" s="102"/>
      <c r="Q95" s="101"/>
      <c r="R95" s="102"/>
      <c r="S95" s="101"/>
      <c r="T95" s="102"/>
      <c r="U95" s="101">
        <v>30</v>
      </c>
      <c r="V95" s="102"/>
      <c r="W95" s="101"/>
      <c r="X95" s="102"/>
      <c r="Y95" s="101"/>
      <c r="Z95" s="103"/>
      <c r="AA95" s="32">
        <v>3</v>
      </c>
      <c r="AB95" s="79">
        <v>1.6</v>
      </c>
      <c r="AC95" s="79"/>
      <c r="AD95" s="79">
        <v>3</v>
      </c>
      <c r="AE95" s="79"/>
    </row>
    <row r="96" spans="1:31" ht="16.5" customHeight="1">
      <c r="A96" s="32">
        <v>73</v>
      </c>
      <c r="B96" s="30" t="s">
        <v>117</v>
      </c>
      <c r="C96" s="173" t="s">
        <v>196</v>
      </c>
      <c r="D96" s="32">
        <v>2</v>
      </c>
      <c r="E96" s="33"/>
      <c r="F96" s="33" t="s">
        <v>55</v>
      </c>
      <c r="G96" s="35">
        <v>30</v>
      </c>
      <c r="H96" s="36"/>
      <c r="I96" s="37"/>
      <c r="J96" s="37"/>
      <c r="K96" s="37">
        <v>30</v>
      </c>
      <c r="L96" s="37"/>
      <c r="M96" s="37"/>
      <c r="N96" s="37"/>
      <c r="O96" s="101"/>
      <c r="P96" s="102"/>
      <c r="Q96" s="101"/>
      <c r="R96" s="102"/>
      <c r="S96" s="101"/>
      <c r="T96" s="102"/>
      <c r="U96" s="101"/>
      <c r="V96" s="102">
        <v>30</v>
      </c>
      <c r="W96" s="101"/>
      <c r="X96" s="102"/>
      <c r="Y96" s="101"/>
      <c r="Z96" s="103"/>
      <c r="AA96" s="32">
        <v>2</v>
      </c>
      <c r="AB96" s="79">
        <v>1.3</v>
      </c>
      <c r="AC96" s="79"/>
      <c r="AD96" s="79">
        <v>1</v>
      </c>
      <c r="AE96" s="79"/>
    </row>
    <row r="97" spans="1:31" ht="16.5" customHeight="1">
      <c r="A97" s="32">
        <v>74</v>
      </c>
      <c r="B97" s="30" t="s">
        <v>118</v>
      </c>
      <c r="C97" s="173" t="s">
        <v>197</v>
      </c>
      <c r="D97" s="32">
        <v>2</v>
      </c>
      <c r="E97" s="33"/>
      <c r="F97" s="33" t="s">
        <v>55</v>
      </c>
      <c r="G97" s="35">
        <v>30</v>
      </c>
      <c r="H97" s="36"/>
      <c r="I97" s="37"/>
      <c r="J97" s="37"/>
      <c r="K97" s="37">
        <v>30</v>
      </c>
      <c r="L97" s="37"/>
      <c r="M97" s="37"/>
      <c r="N97" s="37"/>
      <c r="O97" s="101"/>
      <c r="P97" s="102"/>
      <c r="Q97" s="101"/>
      <c r="R97" s="102"/>
      <c r="S97" s="101"/>
      <c r="T97" s="102"/>
      <c r="U97" s="101"/>
      <c r="V97" s="102">
        <v>30</v>
      </c>
      <c r="W97" s="101"/>
      <c r="X97" s="102"/>
      <c r="Y97" s="101"/>
      <c r="Z97" s="103"/>
      <c r="AA97" s="32">
        <v>2</v>
      </c>
      <c r="AB97" s="42">
        <v>1.3</v>
      </c>
      <c r="AC97" s="42"/>
      <c r="AD97" s="42">
        <v>1</v>
      </c>
      <c r="AE97" s="42"/>
    </row>
    <row r="98" spans="1:31" ht="16.5" customHeight="1">
      <c r="A98" s="71">
        <v>75</v>
      </c>
      <c r="B98" s="174" t="s">
        <v>119</v>
      </c>
      <c r="C98" s="165" t="s">
        <v>198</v>
      </c>
      <c r="D98" s="71">
        <v>2</v>
      </c>
      <c r="E98" s="89"/>
      <c r="F98" s="89" t="s">
        <v>69</v>
      </c>
      <c r="G98" s="35">
        <v>15</v>
      </c>
      <c r="H98" s="101"/>
      <c r="I98" s="75"/>
      <c r="J98" s="75">
        <v>15</v>
      </c>
      <c r="K98" s="75"/>
      <c r="L98" s="75"/>
      <c r="M98" s="75"/>
      <c r="N98" s="75"/>
      <c r="O98" s="101"/>
      <c r="P98" s="102"/>
      <c r="Q98" s="101"/>
      <c r="R98" s="102"/>
      <c r="S98" s="101"/>
      <c r="T98" s="102"/>
      <c r="U98" s="101"/>
      <c r="V98" s="102"/>
      <c r="W98" s="101"/>
      <c r="X98" s="102">
        <v>15</v>
      </c>
      <c r="Y98" s="101"/>
      <c r="Z98" s="103"/>
      <c r="AA98" s="71">
        <v>2</v>
      </c>
      <c r="AB98" s="42">
        <v>0.8</v>
      </c>
      <c r="AC98" s="42"/>
      <c r="AD98" s="42">
        <v>1</v>
      </c>
      <c r="AE98" s="42"/>
    </row>
    <row r="99" spans="1:31" ht="16.5" customHeight="1">
      <c r="A99" s="32">
        <v>76</v>
      </c>
      <c r="B99" s="175" t="s">
        <v>120</v>
      </c>
      <c r="C99" s="176" t="s">
        <v>199</v>
      </c>
      <c r="D99" s="108">
        <v>2</v>
      </c>
      <c r="E99" s="109" t="s">
        <v>69</v>
      </c>
      <c r="F99" s="109"/>
      <c r="G99" s="110">
        <v>15</v>
      </c>
      <c r="H99" s="111">
        <v>15</v>
      </c>
      <c r="I99" s="52"/>
      <c r="J99" s="52"/>
      <c r="K99" s="52"/>
      <c r="L99" s="52"/>
      <c r="M99" s="52"/>
      <c r="N99" s="52"/>
      <c r="O99" s="170"/>
      <c r="P99" s="113"/>
      <c r="Q99" s="170"/>
      <c r="R99" s="113"/>
      <c r="S99" s="170"/>
      <c r="T99" s="113"/>
      <c r="U99" s="170"/>
      <c r="V99" s="113"/>
      <c r="W99" s="170">
        <v>15</v>
      </c>
      <c r="X99" s="113"/>
      <c r="Y99" s="170"/>
      <c r="Z99" s="177"/>
      <c r="AA99" s="108">
        <v>2</v>
      </c>
      <c r="AB99" s="42">
        <v>1.5</v>
      </c>
      <c r="AC99" s="42"/>
      <c r="AD99" s="42">
        <v>1</v>
      </c>
      <c r="AE99" s="42"/>
    </row>
    <row r="100" spans="1:31" s="28" customFormat="1" ht="16.5" customHeight="1">
      <c r="A100" s="206" t="s">
        <v>17</v>
      </c>
      <c r="B100" s="206"/>
      <c r="C100" s="54"/>
      <c r="D100" s="55">
        <f>SUM(D86:D99)</f>
        <v>27</v>
      </c>
      <c r="E100" s="56"/>
      <c r="F100" s="56"/>
      <c r="G100" s="55">
        <f>SUM(G86:G99)</f>
        <v>300</v>
      </c>
      <c r="H100" s="57">
        <f aca="true" t="shared" si="9" ref="H100:AE100">SUM(H86:H99)</f>
        <v>195</v>
      </c>
      <c r="I100" s="58">
        <f t="shared" si="9"/>
        <v>15</v>
      </c>
      <c r="J100" s="58">
        <f t="shared" si="9"/>
        <v>30</v>
      </c>
      <c r="K100" s="58">
        <f>SUM(K86:K99)</f>
        <v>60</v>
      </c>
      <c r="L100" s="58">
        <f t="shared" si="9"/>
        <v>0</v>
      </c>
      <c r="M100" s="58">
        <f t="shared" si="9"/>
        <v>0</v>
      </c>
      <c r="N100" s="58">
        <f t="shared" si="9"/>
        <v>0</v>
      </c>
      <c r="O100" s="57">
        <f t="shared" si="9"/>
        <v>0</v>
      </c>
      <c r="P100" s="59">
        <f t="shared" si="9"/>
        <v>0</v>
      </c>
      <c r="Q100" s="57">
        <f t="shared" si="9"/>
        <v>75</v>
      </c>
      <c r="R100" s="59">
        <f t="shared" si="9"/>
        <v>15</v>
      </c>
      <c r="S100" s="57">
        <f t="shared" si="9"/>
        <v>75</v>
      </c>
      <c r="T100" s="59">
        <f t="shared" si="9"/>
        <v>15</v>
      </c>
      <c r="U100" s="57">
        <f t="shared" si="9"/>
        <v>30</v>
      </c>
      <c r="V100" s="59">
        <f t="shared" si="9"/>
        <v>60</v>
      </c>
      <c r="W100" s="57">
        <f t="shared" si="9"/>
        <v>15</v>
      </c>
      <c r="X100" s="59">
        <f t="shared" si="9"/>
        <v>15</v>
      </c>
      <c r="Y100" s="57">
        <f t="shared" si="9"/>
        <v>0</v>
      </c>
      <c r="Z100" s="59">
        <f t="shared" si="9"/>
        <v>0</v>
      </c>
      <c r="AA100" s="59">
        <f t="shared" si="9"/>
        <v>27</v>
      </c>
      <c r="AB100" s="59">
        <f t="shared" si="9"/>
        <v>16</v>
      </c>
      <c r="AC100" s="59">
        <f t="shared" si="9"/>
        <v>0</v>
      </c>
      <c r="AD100" s="59">
        <f t="shared" si="9"/>
        <v>18.5</v>
      </c>
      <c r="AE100" s="59">
        <f t="shared" si="9"/>
        <v>0</v>
      </c>
    </row>
    <row r="101" spans="1:31" ht="27" customHeight="1">
      <c r="A101" s="208"/>
      <c r="B101" s="208"/>
      <c r="C101" s="208"/>
      <c r="D101" s="208"/>
      <c r="E101" s="208"/>
      <c r="F101" s="208"/>
      <c r="G101" s="208"/>
      <c r="H101" s="208"/>
      <c r="I101" s="208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8"/>
      <c r="Z101" s="208"/>
      <c r="AA101" s="208"/>
      <c r="AB101" s="208"/>
      <c r="AC101" s="208"/>
      <c r="AD101" s="208"/>
      <c r="AE101" s="208"/>
    </row>
    <row r="102" spans="1:31" s="180" customFormat="1" ht="16.5" customHeight="1">
      <c r="A102" s="209" t="s">
        <v>121</v>
      </c>
      <c r="B102" s="209"/>
      <c r="C102" s="178"/>
      <c r="D102" s="179">
        <f>D62+D59+D47+D29+D13+D84+D65+D70</f>
        <v>183</v>
      </c>
      <c r="E102" s="210"/>
      <c r="F102" s="210"/>
      <c r="G102" s="179">
        <f>G101+G62+G59+G47+G29+G13+G84+G70</f>
        <v>1830</v>
      </c>
      <c r="H102" s="179">
        <f aca="true" t="shared" si="10" ref="H102:Z102">H101+H62+H59+H47+H29+H13+H100+H70+H65</f>
        <v>400</v>
      </c>
      <c r="I102" s="179">
        <f t="shared" si="10"/>
        <v>635</v>
      </c>
      <c r="J102" s="179">
        <f t="shared" si="10"/>
        <v>465</v>
      </c>
      <c r="K102" s="179">
        <f t="shared" si="10"/>
        <v>105</v>
      </c>
      <c r="L102" s="179">
        <f t="shared" si="10"/>
        <v>120</v>
      </c>
      <c r="M102" s="179">
        <f t="shared" si="10"/>
        <v>60</v>
      </c>
      <c r="N102" s="179">
        <f t="shared" si="10"/>
        <v>45</v>
      </c>
      <c r="O102" s="179">
        <f t="shared" si="10"/>
        <v>30</v>
      </c>
      <c r="P102" s="179">
        <f t="shared" si="10"/>
        <v>330</v>
      </c>
      <c r="Q102" s="179">
        <f t="shared" si="10"/>
        <v>135</v>
      </c>
      <c r="R102" s="179">
        <f t="shared" si="10"/>
        <v>255</v>
      </c>
      <c r="S102" s="179">
        <f t="shared" si="10"/>
        <v>135</v>
      </c>
      <c r="T102" s="179">
        <f t="shared" si="10"/>
        <v>210</v>
      </c>
      <c r="U102" s="179">
        <f t="shared" si="10"/>
        <v>60</v>
      </c>
      <c r="V102" s="179">
        <f t="shared" si="10"/>
        <v>275</v>
      </c>
      <c r="W102" s="179">
        <f t="shared" si="10"/>
        <v>25</v>
      </c>
      <c r="X102" s="179">
        <f t="shared" si="10"/>
        <v>255</v>
      </c>
      <c r="Y102" s="179">
        <f t="shared" si="10"/>
        <v>15</v>
      </c>
      <c r="Z102" s="179">
        <f t="shared" si="10"/>
        <v>105</v>
      </c>
      <c r="AA102" s="179">
        <f>AA101+AA62+AA59+AA47+AA29+AA13+AA100</f>
        <v>68</v>
      </c>
      <c r="AB102" s="179">
        <f>AB101+AB62+AB59+AB47+AB29+AB13+AB100+AB70+AB65</f>
        <v>106.50000000000001</v>
      </c>
      <c r="AC102" s="179">
        <f>AC101+AC62+AC59+AC47+AC29+AC13+AC84+AC100</f>
        <v>0</v>
      </c>
      <c r="AD102" s="179">
        <f>AD101+AD62+AD59+AD47+AD29+AD13+AD100+AD65+AD70</f>
        <v>92.7</v>
      </c>
      <c r="AE102" s="179">
        <f>AE101+AE62+AE59+AE47+AE29+AE13+AE84+AE100</f>
        <v>0</v>
      </c>
    </row>
    <row r="103" spans="1:31" ht="16.5" customHeight="1">
      <c r="A103" s="211"/>
      <c r="B103" s="211"/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E103" s="182"/>
    </row>
    <row r="104" spans="1:31" ht="12.75" customHeight="1">
      <c r="A104" s="183"/>
      <c r="B104" s="183"/>
      <c r="C104" s="184"/>
      <c r="D104" s="183"/>
      <c r="E104" s="183" t="s">
        <v>122</v>
      </c>
      <c r="F104" s="185"/>
      <c r="G104" s="186">
        <f>SUM(O102:Z102)</f>
        <v>1830</v>
      </c>
      <c r="H104" s="185"/>
      <c r="I104" s="185"/>
      <c r="J104" s="185"/>
      <c r="K104" s="185"/>
      <c r="L104" s="185"/>
      <c r="M104" s="185"/>
      <c r="N104" s="185"/>
      <c r="O104" s="212"/>
      <c r="P104" s="212"/>
      <c r="Q104" s="212"/>
      <c r="R104" s="212"/>
      <c r="S104" s="212"/>
      <c r="T104" s="212"/>
      <c r="U104" s="212"/>
      <c r="V104" s="212"/>
      <c r="W104" s="212"/>
      <c r="X104" s="212"/>
      <c r="Y104" s="212"/>
      <c r="Z104" s="212"/>
      <c r="AA104" s="187"/>
      <c r="AB104" s="187"/>
      <c r="AC104" s="187"/>
      <c r="AD104" s="187"/>
      <c r="AE104" s="188"/>
    </row>
    <row r="105" spans="1:31" ht="13.5" customHeight="1">
      <c r="A105" s="183"/>
      <c r="B105" s="183"/>
      <c r="C105" s="184"/>
      <c r="D105" s="183"/>
      <c r="E105" s="183" t="s">
        <v>123</v>
      </c>
      <c r="F105" s="183"/>
      <c r="G105" s="186">
        <f>SUM(H102:N102)</f>
        <v>1830</v>
      </c>
      <c r="H105" s="183"/>
      <c r="I105" s="185"/>
      <c r="J105" s="213" t="s">
        <v>124</v>
      </c>
      <c r="K105" s="213"/>
      <c r="L105" s="213"/>
      <c r="M105" s="213"/>
      <c r="N105" s="213"/>
      <c r="O105" s="189">
        <f>COUNTIF($E8:$E103,1)</f>
        <v>3</v>
      </c>
      <c r="P105" s="190">
        <f>COUNTIF($F8:$F103,1)</f>
        <v>9</v>
      </c>
      <c r="Q105" s="189">
        <f>COUNTIF($E8:$E103,2)</f>
        <v>4</v>
      </c>
      <c r="R105" s="190">
        <f>COUNTIF($F8:$F103,2)</f>
        <v>15</v>
      </c>
      <c r="S105" s="189">
        <f>COUNTIF($E8:$E103,3)</f>
        <v>5</v>
      </c>
      <c r="T105" s="190">
        <f>COUNTIF($F8:$F103,3)</f>
        <v>15</v>
      </c>
      <c r="U105" s="189">
        <f>COUNTIF($E8:$E103,4)</f>
        <v>4</v>
      </c>
      <c r="V105" s="190">
        <f>COUNTIF($F8:$F103,4)</f>
        <v>13</v>
      </c>
      <c r="W105" s="189">
        <f>COUNTIF($E8:$E103,5)</f>
        <v>3</v>
      </c>
      <c r="X105" s="190">
        <f>COUNTIF($F8:$F103,5)</f>
        <v>12</v>
      </c>
      <c r="Y105" s="189">
        <f>COUNTIF($E8:$E103,6)</f>
        <v>0</v>
      </c>
      <c r="Z105" s="190">
        <f>COUNTIF($F8:$F103,6)</f>
        <v>5</v>
      </c>
      <c r="AA105" s="187"/>
      <c r="AB105" s="187"/>
      <c r="AC105" s="187"/>
      <c r="AD105" s="187"/>
      <c r="AE105" s="188"/>
    </row>
    <row r="106" spans="1:31" ht="12.75" customHeight="1">
      <c r="A106" s="185"/>
      <c r="B106" s="185"/>
      <c r="C106" s="191"/>
      <c r="D106" s="185"/>
      <c r="E106" s="185"/>
      <c r="F106" s="185"/>
      <c r="G106" s="192">
        <f>IF(G104=G105,"","BŁĄD !!! SPRAWDŹ WIERSZ OGÓŁEM")</f>
      </c>
      <c r="H106" s="185"/>
      <c r="I106" s="185"/>
      <c r="J106" s="185"/>
      <c r="K106" s="185"/>
      <c r="L106" s="185"/>
      <c r="M106" s="185"/>
      <c r="N106" s="185"/>
      <c r="O106" s="185">
        <f>IF(O105&gt;8,"za dużo E","")</f>
      </c>
      <c r="P106" s="185"/>
      <c r="Q106" s="185">
        <f>IF(Q105&gt;8,"za dużo E","")</f>
      </c>
      <c r="R106" s="185"/>
      <c r="S106" s="185">
        <f>IF(S105&gt;8,"za dużo E","")</f>
      </c>
      <c r="T106" s="185"/>
      <c r="U106" s="185">
        <f>IF(U105&gt;8,"za dużo E","")</f>
      </c>
      <c r="V106" s="185"/>
      <c r="W106" s="185">
        <f>IF(W105&gt;8,"za dużo E","")</f>
      </c>
      <c r="X106" s="185"/>
      <c r="Y106" s="185">
        <f>IF(Y105&gt;8,"za dużo E","")</f>
      </c>
      <c r="Z106" s="185"/>
      <c r="AA106" s="187"/>
      <c r="AB106" s="187"/>
      <c r="AC106" s="187"/>
      <c r="AD106" s="187"/>
      <c r="AE106" s="188"/>
    </row>
    <row r="107" spans="1:31" ht="16.5" customHeight="1">
      <c r="A107" s="214" t="s">
        <v>125</v>
      </c>
      <c r="B107" s="214"/>
      <c r="C107" s="214"/>
      <c r="D107" s="214"/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  <c r="R107" s="214"/>
      <c r="S107" s="214"/>
      <c r="T107" s="214"/>
      <c r="U107" s="214"/>
      <c r="V107" s="214"/>
      <c r="W107" s="214"/>
      <c r="X107" s="214"/>
      <c r="Y107" s="214"/>
      <c r="Z107" s="214"/>
      <c r="AA107" s="214"/>
      <c r="AB107" s="214"/>
      <c r="AC107" s="214"/>
      <c r="AD107" s="214"/>
      <c r="AE107" s="214"/>
    </row>
    <row r="108" spans="1:31" ht="16.5" customHeight="1">
      <c r="A108" s="214"/>
      <c r="B108" s="214"/>
      <c r="C108" s="214"/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  <c r="R108" s="214"/>
      <c r="S108" s="214"/>
      <c r="T108" s="214"/>
      <c r="U108" s="214"/>
      <c r="V108" s="214"/>
      <c r="W108" s="214"/>
      <c r="X108" s="214"/>
      <c r="Y108" s="214"/>
      <c r="Z108" s="214"/>
      <c r="AA108" s="214"/>
      <c r="AB108" s="214"/>
      <c r="AC108" s="214"/>
      <c r="AD108" s="214"/>
      <c r="AE108" s="214"/>
    </row>
    <row r="109" spans="1:31" ht="12.75" customHeight="1">
      <c r="A109" s="215" t="s">
        <v>126</v>
      </c>
      <c r="B109" s="215"/>
      <c r="C109" s="215"/>
      <c r="D109" s="215"/>
      <c r="E109" s="215"/>
      <c r="F109" s="215"/>
      <c r="G109" s="215"/>
      <c r="H109" s="215"/>
      <c r="I109" s="215"/>
      <c r="J109" s="215"/>
      <c r="K109" s="215"/>
      <c r="L109" s="215"/>
      <c r="M109" s="215"/>
      <c r="N109" s="215"/>
      <c r="O109" s="215"/>
      <c r="P109" s="215"/>
      <c r="Q109" s="215"/>
      <c r="R109" s="215"/>
      <c r="S109" s="215"/>
      <c r="T109" s="215"/>
      <c r="U109" s="216" t="s">
        <v>203</v>
      </c>
      <c r="V109" s="216"/>
      <c r="W109" s="216"/>
      <c r="X109" s="216"/>
      <c r="Y109" s="216"/>
      <c r="Z109" s="216"/>
      <c r="AA109" s="216"/>
      <c r="AB109" s="216"/>
      <c r="AC109" s="216"/>
      <c r="AD109" s="216"/>
      <c r="AE109" s="216"/>
    </row>
    <row r="110" spans="1:31" ht="74.25" customHeight="1">
      <c r="A110" s="215"/>
      <c r="B110" s="215"/>
      <c r="C110" s="215"/>
      <c r="D110" s="215"/>
      <c r="E110" s="215"/>
      <c r="F110" s="215"/>
      <c r="G110" s="215"/>
      <c r="H110" s="215"/>
      <c r="I110" s="215"/>
      <c r="J110" s="215"/>
      <c r="K110" s="215"/>
      <c r="L110" s="215"/>
      <c r="M110" s="215"/>
      <c r="N110" s="215"/>
      <c r="O110" s="215"/>
      <c r="P110" s="215"/>
      <c r="Q110" s="215"/>
      <c r="R110" s="215"/>
      <c r="S110" s="215"/>
      <c r="T110" s="215"/>
      <c r="U110" s="216"/>
      <c r="V110" s="216"/>
      <c r="W110" s="216"/>
      <c r="X110" s="216"/>
      <c r="Y110" s="216"/>
      <c r="Z110" s="216"/>
      <c r="AA110" s="216"/>
      <c r="AB110" s="216"/>
      <c r="AC110" s="216"/>
      <c r="AD110" s="216"/>
      <c r="AE110" s="216"/>
    </row>
    <row r="111" spans="1:31" ht="30.75" customHeight="1">
      <c r="A111" s="215" t="s">
        <v>127</v>
      </c>
      <c r="B111" s="215"/>
      <c r="C111" s="215"/>
      <c r="D111" s="215"/>
      <c r="E111" s="215"/>
      <c r="F111" s="215"/>
      <c r="G111" s="215"/>
      <c r="H111" s="215"/>
      <c r="I111" s="215"/>
      <c r="J111" s="215"/>
      <c r="K111" s="215"/>
      <c r="L111" s="215"/>
      <c r="M111" s="215"/>
      <c r="N111" s="215"/>
      <c r="O111" s="215"/>
      <c r="P111" s="215"/>
      <c r="Q111" s="215"/>
      <c r="R111" s="215"/>
      <c r="S111" s="215"/>
      <c r="T111" s="215"/>
      <c r="U111" s="215"/>
      <c r="V111" s="215"/>
      <c r="W111" s="215"/>
      <c r="X111" s="215"/>
      <c r="Y111" s="215"/>
      <c r="Z111" s="215"/>
      <c r="AA111" s="217">
        <f>(AA102/D102)*100</f>
        <v>37.15846994535519</v>
      </c>
      <c r="AB111" s="217"/>
      <c r="AC111" s="217"/>
      <c r="AD111" s="217"/>
      <c r="AE111" s="217"/>
    </row>
    <row r="112" spans="1:31" ht="28.5" customHeight="1">
      <c r="A112" s="215" t="s">
        <v>128</v>
      </c>
      <c r="B112" s="215"/>
      <c r="C112" s="215"/>
      <c r="D112" s="215"/>
      <c r="E112" s="215"/>
      <c r="F112" s="215"/>
      <c r="G112" s="215"/>
      <c r="H112" s="215"/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15"/>
      <c r="U112" s="215"/>
      <c r="V112" s="215"/>
      <c r="W112" s="215"/>
      <c r="X112" s="215"/>
      <c r="Y112" s="215"/>
      <c r="Z112" s="215"/>
      <c r="AA112" s="217">
        <f>(AB102/D102)*100</f>
        <v>58.19672131147542</v>
      </c>
      <c r="AB112" s="217"/>
      <c r="AC112" s="217"/>
      <c r="AD112" s="217"/>
      <c r="AE112" s="217"/>
    </row>
    <row r="113" spans="1:31" ht="16.5" customHeight="1">
      <c r="A113" s="214" t="s">
        <v>129</v>
      </c>
      <c r="B113" s="214"/>
      <c r="C113" s="214"/>
      <c r="D113" s="214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  <c r="R113" s="214"/>
      <c r="S113" s="214"/>
      <c r="T113" s="214"/>
      <c r="U113" s="214"/>
      <c r="V113" s="214"/>
      <c r="W113" s="214"/>
      <c r="X113" s="214"/>
      <c r="Y113" s="214"/>
      <c r="Z113" s="214"/>
      <c r="AA113" s="218">
        <f>AD102*100/D102</f>
        <v>50.65573770491803</v>
      </c>
      <c r="AB113" s="218"/>
      <c r="AC113" s="218"/>
      <c r="AD113" s="218"/>
      <c r="AE113" s="218"/>
    </row>
    <row r="114" spans="1:31" ht="30.75" customHeight="1">
      <c r="A114" s="214"/>
      <c r="B114" s="214"/>
      <c r="C114" s="214"/>
      <c r="D114" s="214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  <c r="R114" s="214"/>
      <c r="S114" s="214"/>
      <c r="T114" s="214"/>
      <c r="U114" s="214"/>
      <c r="V114" s="214"/>
      <c r="W114" s="214"/>
      <c r="X114" s="214"/>
      <c r="Y114" s="214"/>
      <c r="Z114" s="214"/>
      <c r="AA114" s="218"/>
      <c r="AB114" s="218"/>
      <c r="AC114" s="218"/>
      <c r="AD114" s="218"/>
      <c r="AE114" s="218"/>
    </row>
    <row r="115" spans="1:31" ht="16.5" customHeight="1">
      <c r="A115" s="214" t="s">
        <v>130</v>
      </c>
      <c r="B115" s="214"/>
      <c r="C115" s="214"/>
      <c r="D115" s="214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  <c r="R115" s="214"/>
      <c r="S115" s="214"/>
      <c r="T115" s="214"/>
      <c r="U115" s="214"/>
      <c r="V115" s="214"/>
      <c r="W115" s="214"/>
      <c r="X115" s="214"/>
      <c r="Y115" s="214"/>
      <c r="Z115" s="214"/>
      <c r="AA115" s="219">
        <f>AE102/D102*100</f>
        <v>0</v>
      </c>
      <c r="AB115" s="219"/>
      <c r="AC115" s="219"/>
      <c r="AD115" s="219"/>
      <c r="AE115" s="219"/>
    </row>
    <row r="116" spans="1:31" ht="16.5" customHeight="1">
      <c r="A116" s="214"/>
      <c r="B116" s="214"/>
      <c r="C116" s="214"/>
      <c r="D116" s="214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  <c r="R116" s="214"/>
      <c r="S116" s="214"/>
      <c r="T116" s="214"/>
      <c r="U116" s="214"/>
      <c r="V116" s="214"/>
      <c r="W116" s="214"/>
      <c r="X116" s="214"/>
      <c r="Y116" s="214"/>
      <c r="Z116" s="214"/>
      <c r="AA116" s="219"/>
      <c r="AB116" s="219"/>
      <c r="AC116" s="219"/>
      <c r="AD116" s="219"/>
      <c r="AE116" s="219"/>
    </row>
    <row r="117" spans="7:31" ht="16.5" customHeight="1">
      <c r="G117" s="28"/>
      <c r="AA117" s="193"/>
      <c r="AB117" s="193"/>
      <c r="AC117" s="193"/>
      <c r="AD117" s="193"/>
      <c r="AE117" s="193"/>
    </row>
    <row r="118" spans="7:31" ht="16.5" customHeight="1">
      <c r="G118" s="28"/>
      <c r="AA118" s="194"/>
      <c r="AB118" s="194"/>
      <c r="AC118" s="194"/>
      <c r="AD118" s="194"/>
      <c r="AE118" s="194"/>
    </row>
    <row r="119" ht="16.5" customHeight="1">
      <c r="G119" s="28"/>
    </row>
    <row r="120" ht="16.5" customHeight="1">
      <c r="G120" s="28"/>
    </row>
    <row r="121" ht="16.5" customHeight="1">
      <c r="G121" s="28"/>
    </row>
    <row r="122" ht="16.5" customHeight="1">
      <c r="G122" s="28"/>
    </row>
    <row r="123" ht="16.5" customHeight="1">
      <c r="G123" s="28"/>
    </row>
    <row r="124" ht="16.5" customHeight="1">
      <c r="G124" s="28"/>
    </row>
    <row r="125" ht="16.5" customHeight="1">
      <c r="G125" s="28"/>
    </row>
    <row r="126" ht="16.5" customHeight="1">
      <c r="G126" s="28"/>
    </row>
    <row r="127" ht="16.5" customHeight="1">
      <c r="G127" s="28"/>
    </row>
    <row r="128" ht="16.5" customHeight="1">
      <c r="G128" s="28"/>
    </row>
    <row r="129" ht="16.5" customHeight="1">
      <c r="G129" s="28"/>
    </row>
    <row r="130" ht="16.5" customHeight="1">
      <c r="G130" s="28"/>
    </row>
    <row r="131" ht="16.5" customHeight="1">
      <c r="G131" s="28"/>
    </row>
    <row r="132" ht="16.5" customHeight="1">
      <c r="G132" s="28"/>
    </row>
    <row r="133" ht="16.5" customHeight="1">
      <c r="G133" s="28"/>
    </row>
    <row r="134" ht="16.5" customHeight="1">
      <c r="G134" s="28"/>
    </row>
    <row r="135" ht="16.5" customHeight="1">
      <c r="G135" s="28"/>
    </row>
    <row r="136" ht="16.5" customHeight="1">
      <c r="G136" s="28"/>
    </row>
    <row r="137" ht="16.5" customHeight="1">
      <c r="G137" s="28"/>
    </row>
    <row r="138" ht="16.5" customHeight="1">
      <c r="G138" s="28"/>
    </row>
    <row r="139" ht="16.5" customHeight="1">
      <c r="G139" s="28"/>
    </row>
    <row r="140" ht="16.5" customHeight="1">
      <c r="G140" s="28"/>
    </row>
    <row r="141" ht="16.5" customHeight="1">
      <c r="G141" s="28"/>
    </row>
    <row r="142" ht="16.5" customHeight="1">
      <c r="G142" s="28"/>
    </row>
    <row r="143" ht="16.5" customHeight="1">
      <c r="G143" s="28"/>
    </row>
    <row r="144" ht="16.5" customHeight="1">
      <c r="G144" s="28"/>
    </row>
    <row r="145" ht="16.5" customHeight="1">
      <c r="G145" s="28"/>
    </row>
    <row r="146" ht="16.5" customHeight="1">
      <c r="G146" s="28"/>
    </row>
    <row r="147" ht="16.5" customHeight="1">
      <c r="G147" s="28"/>
    </row>
    <row r="148" ht="16.5" customHeight="1">
      <c r="G148" s="28"/>
    </row>
    <row r="149" ht="16.5" customHeight="1">
      <c r="G149" s="28"/>
    </row>
    <row r="150" ht="16.5" customHeight="1">
      <c r="G150" s="28"/>
    </row>
    <row r="151" ht="16.5" customHeight="1">
      <c r="G151" s="28"/>
    </row>
    <row r="152" ht="16.5" customHeight="1">
      <c r="G152" s="28"/>
    </row>
    <row r="153" ht="16.5" customHeight="1">
      <c r="G153" s="28"/>
    </row>
    <row r="154" ht="16.5" customHeight="1">
      <c r="G154" s="28"/>
    </row>
    <row r="155" ht="16.5" customHeight="1">
      <c r="G155" s="28"/>
    </row>
    <row r="156" ht="16.5" customHeight="1">
      <c r="G156" s="28"/>
    </row>
    <row r="157" ht="16.5" customHeight="1">
      <c r="G157" s="28"/>
    </row>
    <row r="158" ht="16.5" customHeight="1">
      <c r="G158" s="28"/>
    </row>
    <row r="159" ht="16.5" customHeight="1">
      <c r="G159" s="28"/>
    </row>
    <row r="160" ht="16.5" customHeight="1">
      <c r="G160" s="28"/>
    </row>
    <row r="161" ht="16.5" customHeight="1">
      <c r="G161" s="28"/>
    </row>
    <row r="162" ht="16.5" customHeight="1">
      <c r="G162" s="28"/>
    </row>
    <row r="163" ht="16.5" customHeight="1">
      <c r="G163" s="28"/>
    </row>
    <row r="164" ht="16.5" customHeight="1">
      <c r="G164" s="28"/>
    </row>
    <row r="165" ht="16.5" customHeight="1">
      <c r="G165" s="28"/>
    </row>
    <row r="166" ht="16.5" customHeight="1">
      <c r="G166" s="28"/>
    </row>
    <row r="167" ht="16.5" customHeight="1">
      <c r="G167" s="28"/>
    </row>
    <row r="168" ht="16.5" customHeight="1">
      <c r="G168" s="28"/>
    </row>
    <row r="169" ht="16.5" customHeight="1">
      <c r="G169" s="28"/>
    </row>
    <row r="170" ht="16.5" customHeight="1">
      <c r="G170" s="28"/>
    </row>
    <row r="171" ht="16.5" customHeight="1">
      <c r="G171" s="28"/>
    </row>
    <row r="172" ht="16.5" customHeight="1">
      <c r="G172" s="28"/>
    </row>
    <row r="173" ht="15">
      <c r="G173" s="28"/>
    </row>
    <row r="174" ht="15">
      <c r="G174" s="28"/>
    </row>
    <row r="175" ht="15">
      <c r="G175" s="28"/>
    </row>
    <row r="176" ht="15">
      <c r="G176" s="28"/>
    </row>
    <row r="177" ht="15">
      <c r="G177" s="28"/>
    </row>
    <row r="178" ht="15">
      <c r="G178" s="28"/>
    </row>
    <row r="179" ht="15">
      <c r="G179" s="28"/>
    </row>
    <row r="180" ht="15">
      <c r="G180" s="28"/>
    </row>
    <row r="181" ht="15">
      <c r="G181" s="28"/>
    </row>
    <row r="182" ht="15">
      <c r="G182" s="28"/>
    </row>
    <row r="183" ht="15">
      <c r="G183" s="28"/>
    </row>
    <row r="184" ht="15">
      <c r="G184" s="28"/>
    </row>
    <row r="185" ht="15">
      <c r="G185" s="28"/>
    </row>
    <row r="186" ht="15">
      <c r="G186" s="28"/>
    </row>
    <row r="187" ht="15">
      <c r="G187" s="28"/>
    </row>
    <row r="188" ht="15">
      <c r="G188" s="28"/>
    </row>
    <row r="189" ht="15">
      <c r="G189" s="28"/>
    </row>
    <row r="190" ht="15">
      <c r="G190" s="28"/>
    </row>
    <row r="191" ht="15">
      <c r="G191" s="28"/>
    </row>
    <row r="192" ht="15">
      <c r="G192" s="28"/>
    </row>
    <row r="193" ht="15">
      <c r="G193" s="28"/>
    </row>
    <row r="194" ht="15">
      <c r="G194" s="28"/>
    </row>
    <row r="195" ht="15">
      <c r="G195" s="28"/>
    </row>
    <row r="196" ht="15">
      <c r="G196" s="28"/>
    </row>
    <row r="197" ht="15">
      <c r="G197" s="28"/>
    </row>
    <row r="198" ht="15">
      <c r="G198" s="28"/>
    </row>
    <row r="199" ht="15">
      <c r="G199" s="28"/>
    </row>
    <row r="200" ht="15">
      <c r="G200" s="28"/>
    </row>
    <row r="201" ht="15">
      <c r="G201" s="28"/>
    </row>
    <row r="202" ht="15">
      <c r="G202" s="28"/>
    </row>
    <row r="203" ht="15">
      <c r="G203" s="28"/>
    </row>
    <row r="204" ht="15">
      <c r="G204" s="28"/>
    </row>
    <row r="205" ht="15">
      <c r="G205" s="28"/>
    </row>
    <row r="206" ht="15">
      <c r="G206" s="28"/>
    </row>
    <row r="207" ht="15">
      <c r="G207" s="28"/>
    </row>
    <row r="208" ht="15">
      <c r="G208" s="28"/>
    </row>
    <row r="209" ht="15">
      <c r="G209" s="28"/>
    </row>
    <row r="210" ht="15">
      <c r="G210" s="28"/>
    </row>
    <row r="211" ht="15">
      <c r="G211" s="28"/>
    </row>
    <row r="212" ht="15">
      <c r="G212" s="28"/>
    </row>
    <row r="213" ht="15">
      <c r="G213" s="28"/>
    </row>
    <row r="214" ht="15">
      <c r="G214" s="28"/>
    </row>
    <row r="215" ht="15">
      <c r="G215" s="28"/>
    </row>
    <row r="216" ht="15">
      <c r="G216" s="28"/>
    </row>
    <row r="217" ht="15">
      <c r="G217" s="28"/>
    </row>
    <row r="218" ht="15">
      <c r="G218" s="28"/>
    </row>
    <row r="219" ht="15">
      <c r="G219" s="28"/>
    </row>
    <row r="220" ht="15">
      <c r="G220" s="28"/>
    </row>
    <row r="221" ht="15">
      <c r="G221" s="28"/>
    </row>
    <row r="222" ht="15">
      <c r="G222" s="28"/>
    </row>
    <row r="223" ht="15">
      <c r="G223" s="28"/>
    </row>
    <row r="224" ht="15">
      <c r="G224" s="28"/>
    </row>
    <row r="225" ht="15">
      <c r="G225" s="28"/>
    </row>
    <row r="226" ht="15">
      <c r="G226" s="28"/>
    </row>
    <row r="227" ht="15">
      <c r="G227" s="28"/>
    </row>
    <row r="228" ht="15">
      <c r="G228" s="28"/>
    </row>
    <row r="229" ht="15">
      <c r="G229" s="28"/>
    </row>
    <row r="230" ht="15">
      <c r="G230" s="28"/>
    </row>
    <row r="231" ht="15">
      <c r="G231" s="28"/>
    </row>
    <row r="232" ht="15">
      <c r="G232" s="28"/>
    </row>
    <row r="233" ht="15">
      <c r="G233" s="28"/>
    </row>
    <row r="234" ht="15">
      <c r="G234" s="28"/>
    </row>
    <row r="235" ht="15">
      <c r="G235" s="28"/>
    </row>
    <row r="236" ht="15">
      <c r="G236" s="28"/>
    </row>
    <row r="237" ht="15">
      <c r="G237" s="28"/>
    </row>
    <row r="238" ht="15">
      <c r="G238" s="28"/>
    </row>
    <row r="239" ht="15">
      <c r="G239" s="28"/>
    </row>
    <row r="240" ht="15">
      <c r="G240" s="28"/>
    </row>
    <row r="241" ht="15">
      <c r="G241" s="28"/>
    </row>
    <row r="242" ht="15">
      <c r="G242" s="28"/>
    </row>
    <row r="243" ht="15">
      <c r="G243" s="28"/>
    </row>
    <row r="244" ht="15">
      <c r="G244" s="28"/>
    </row>
    <row r="245" ht="15">
      <c r="G245" s="28"/>
    </row>
  </sheetData>
  <sheetProtection selectLockedCells="1" selectUnlockedCells="1"/>
  <mergeCells count="52">
    <mergeCell ref="A112:Z112"/>
    <mergeCell ref="AA112:AE112"/>
    <mergeCell ref="A113:Z114"/>
    <mergeCell ref="AA113:AE114"/>
    <mergeCell ref="A115:Z116"/>
    <mergeCell ref="AA115:AE116"/>
    <mergeCell ref="J105:N105"/>
    <mergeCell ref="A107:AE108"/>
    <mergeCell ref="A109:T110"/>
    <mergeCell ref="U109:AE110"/>
    <mergeCell ref="A111:Z111"/>
    <mergeCell ref="AA111:AE111"/>
    <mergeCell ref="O104:P104"/>
    <mergeCell ref="Q104:R104"/>
    <mergeCell ref="S104:T104"/>
    <mergeCell ref="U104:V104"/>
    <mergeCell ref="W104:X104"/>
    <mergeCell ref="Y104:Z104"/>
    <mergeCell ref="A85:AE85"/>
    <mergeCell ref="A100:B100"/>
    <mergeCell ref="A101:AE101"/>
    <mergeCell ref="A102:B102"/>
    <mergeCell ref="E102:F102"/>
    <mergeCell ref="A103:N103"/>
    <mergeCell ref="A63:AE63"/>
    <mergeCell ref="A65:B65"/>
    <mergeCell ref="A66:AE66"/>
    <mergeCell ref="A70:B70"/>
    <mergeCell ref="A71:AE71"/>
    <mergeCell ref="A84:B84"/>
    <mergeCell ref="A30:AE30"/>
    <mergeCell ref="A47:B47"/>
    <mergeCell ref="A48:AE48"/>
    <mergeCell ref="A59:B59"/>
    <mergeCell ref="A60:AE60"/>
    <mergeCell ref="A62:B62"/>
    <mergeCell ref="W4:X4"/>
    <mergeCell ref="Y4:Z4"/>
    <mergeCell ref="A7:AE7"/>
    <mergeCell ref="A13:B13"/>
    <mergeCell ref="A14:AE14"/>
    <mergeCell ref="A29:B29"/>
    <mergeCell ref="A1:I1"/>
    <mergeCell ref="G3:N4"/>
    <mergeCell ref="O3:R3"/>
    <mergeCell ref="S3:V3"/>
    <mergeCell ref="W3:Z3"/>
    <mergeCell ref="AA3:AE4"/>
    <mergeCell ref="O4:P4"/>
    <mergeCell ref="Q4:R4"/>
    <mergeCell ref="S4:T4"/>
    <mergeCell ref="U4:V4"/>
  </mergeCells>
  <printOptions horizontalCentered="1"/>
  <pageMargins left="0.2361111111111111" right="0.2361111111111111" top="0.3125" bottom="0.5902777777777778" header="0.19652777777777777" footer="0.5118055555555555"/>
  <pageSetup cellComments="atEnd" horizontalDpi="300" verticalDpi="300" orientation="landscape" paperSize="9" scale="60" r:id="rId3"/>
  <rowBreaks count="3" manualBreakCount="3">
    <brk id="29" max="30" man="1"/>
    <brk id="59" max="30" man="1"/>
    <brk id="84" max="30" man="1"/>
  </rowBreaks>
  <colBreaks count="1" manualBreakCount="1">
    <brk id="3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W.</dc:creator>
  <cp:keywords/>
  <dc:description/>
  <cp:lastModifiedBy>Justyna Grądzka</cp:lastModifiedBy>
  <cp:lastPrinted>2021-03-04T09:50:41Z</cp:lastPrinted>
  <dcterms:created xsi:type="dcterms:W3CDTF">2020-02-27T13:13:01Z</dcterms:created>
  <dcterms:modified xsi:type="dcterms:W3CDTF">2021-03-04T09:50:54Z</dcterms:modified>
  <cp:category/>
  <cp:version/>
  <cp:contentType/>
  <cp:contentStatus/>
</cp:coreProperties>
</file>